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 Peñafiel\Documents\Omar\FSO2018\FSO2019\"/>
    </mc:Choice>
  </mc:AlternateContent>
  <bookViews>
    <workbookView xWindow="0" yWindow="0" windowWidth="23040" windowHeight="9384"/>
  </bookViews>
  <sheets>
    <sheet name="Matriz financiera" sheetId="8" r:id="rId1"/>
    <sheet name="Hoja1" sheetId="9" r:id="rId2"/>
  </sheets>
  <definedNames>
    <definedName name="_xlnm.Print_Area" localSheetId="0">'Matriz financiera'!$A$1:$W$155</definedName>
  </definedNames>
  <calcPr calcId="152511"/>
</workbook>
</file>

<file path=xl/calcChain.xml><?xml version="1.0" encoding="utf-8"?>
<calcChain xmlns="http://schemas.openxmlformats.org/spreadsheetml/2006/main">
  <c r="H30" i="8" l="1"/>
  <c r="H32" i="8"/>
  <c r="H33" i="8"/>
  <c r="H20" i="8" l="1"/>
  <c r="I20" i="8" s="1"/>
  <c r="H21" i="8"/>
  <c r="I21" i="8" s="1"/>
  <c r="H22" i="8"/>
  <c r="I22" i="8" s="1"/>
  <c r="H23" i="8"/>
  <c r="I23" i="8"/>
  <c r="H12" i="8" l="1"/>
  <c r="I12" i="8" s="1"/>
  <c r="H13" i="8"/>
  <c r="I13" i="8" s="1"/>
  <c r="H11" i="8"/>
  <c r="I11" i="8" s="1"/>
  <c r="K8" i="9" l="1"/>
  <c r="G6" i="9" l="1"/>
  <c r="E4" i="9"/>
  <c r="H149" i="8" l="1"/>
  <c r="H39" i="8"/>
  <c r="H40" i="8"/>
  <c r="H41" i="8"/>
  <c r="H48" i="8" l="1"/>
  <c r="I48" i="8" s="1"/>
  <c r="H148" i="8"/>
  <c r="H150" i="8"/>
  <c r="H151" i="8"/>
  <c r="H152" i="8"/>
  <c r="H105" i="8"/>
  <c r="I105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87" i="8"/>
  <c r="H106" i="8" l="1"/>
  <c r="I87" i="8"/>
  <c r="I106" i="8" s="1"/>
  <c r="H24" i="8"/>
  <c r="K24" i="8" s="1"/>
  <c r="K139" i="8"/>
  <c r="K153" i="8"/>
  <c r="H123" i="8"/>
  <c r="I123" i="8" s="1"/>
  <c r="H124" i="8"/>
  <c r="H125" i="8"/>
  <c r="I125" i="8" s="1"/>
  <c r="H126" i="8"/>
  <c r="I126" i="8" s="1"/>
  <c r="H127" i="8"/>
  <c r="I127" i="8" s="1"/>
  <c r="H128" i="8"/>
  <c r="I128" i="8" s="1"/>
  <c r="H129" i="8"/>
  <c r="I129" i="8" s="1"/>
  <c r="H130" i="8"/>
  <c r="I130" i="8" s="1"/>
  <c r="H131" i="8"/>
  <c r="I131" i="8" s="1"/>
  <c r="H132" i="8"/>
  <c r="I132" i="8" s="1"/>
  <c r="H133" i="8"/>
  <c r="I133" i="8" s="1"/>
  <c r="H134" i="8"/>
  <c r="I134" i="8" s="1"/>
  <c r="H135" i="8"/>
  <c r="I135" i="8" s="1"/>
  <c r="H136" i="8"/>
  <c r="I136" i="8" s="1"/>
  <c r="H137" i="8"/>
  <c r="I137" i="8" s="1"/>
  <c r="H138" i="8"/>
  <c r="J138" i="8" s="1"/>
  <c r="J139" i="8" s="1"/>
  <c r="H122" i="8"/>
  <c r="H109" i="8"/>
  <c r="I109" i="8" s="1"/>
  <c r="H110" i="8"/>
  <c r="I110" i="8" s="1"/>
  <c r="H111" i="8"/>
  <c r="I111" i="8" s="1"/>
  <c r="H112" i="8"/>
  <c r="J112" i="8" s="1"/>
  <c r="J113" i="8" s="1"/>
  <c r="H108" i="8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51" i="8"/>
  <c r="H113" i="8" l="1"/>
  <c r="I108" i="8"/>
  <c r="I113" i="8" s="1"/>
  <c r="I122" i="8"/>
  <c r="H139" i="8"/>
  <c r="I51" i="8"/>
  <c r="I84" i="8" s="1"/>
  <c r="I124" i="8"/>
  <c r="I139" i="8" l="1"/>
  <c r="H147" i="8"/>
  <c r="J152" i="8" l="1"/>
  <c r="J150" i="8"/>
  <c r="I148" i="8"/>
  <c r="I147" i="8"/>
  <c r="H145" i="8"/>
  <c r="J145" i="8" s="1"/>
  <c r="H144" i="8"/>
  <c r="K120" i="8"/>
  <c r="H119" i="8"/>
  <c r="J119" i="8" s="1"/>
  <c r="J120" i="8" s="1"/>
  <c r="H118" i="8"/>
  <c r="I118" i="8" s="1"/>
  <c r="H117" i="8"/>
  <c r="I117" i="8" s="1"/>
  <c r="H116" i="8"/>
  <c r="K113" i="8"/>
  <c r="K84" i="8"/>
  <c r="H83" i="8"/>
  <c r="H84" i="8" s="1"/>
  <c r="K106" i="8"/>
  <c r="J106" i="8"/>
  <c r="K49" i="8"/>
  <c r="J49" i="8"/>
  <c r="H47" i="8"/>
  <c r="K42" i="8"/>
  <c r="I42" i="8"/>
  <c r="J41" i="8"/>
  <c r="J40" i="8"/>
  <c r="J39" i="8"/>
  <c r="H38" i="8"/>
  <c r="H42" i="8" s="1"/>
  <c r="J35" i="8"/>
  <c r="H34" i="8"/>
  <c r="K34" i="8" s="1"/>
  <c r="K35" i="8" s="1"/>
  <c r="H29" i="8"/>
  <c r="K26" i="8"/>
  <c r="H25" i="8"/>
  <c r="J25" i="8" s="1"/>
  <c r="J26" i="8" s="1"/>
  <c r="H19" i="8"/>
  <c r="J15" i="8"/>
  <c r="H15" i="8"/>
  <c r="K14" i="8"/>
  <c r="H14" i="8"/>
  <c r="H10" i="8"/>
  <c r="K9" i="8"/>
  <c r="H9" i="8"/>
  <c r="H8" i="8"/>
  <c r="I8" i="8" s="1"/>
  <c r="H7" i="8"/>
  <c r="K16" i="8" l="1"/>
  <c r="H153" i="8"/>
  <c r="I153" i="8"/>
  <c r="I116" i="8"/>
  <c r="I120" i="8" s="1"/>
  <c r="H120" i="8"/>
  <c r="H16" i="8"/>
  <c r="I19" i="8"/>
  <c r="I26" i="8" s="1"/>
  <c r="H26" i="8"/>
  <c r="K43" i="8"/>
  <c r="I47" i="8"/>
  <c r="I49" i="8" s="1"/>
  <c r="H49" i="8"/>
  <c r="I29" i="8"/>
  <c r="I35" i="8" s="1"/>
  <c r="H35" i="8"/>
  <c r="J144" i="8"/>
  <c r="J153" i="8" s="1"/>
  <c r="K140" i="8"/>
  <c r="J83" i="8"/>
  <c r="J84" i="8" s="1"/>
  <c r="J10" i="8"/>
  <c r="J16" i="8" s="1"/>
  <c r="I7" i="8"/>
  <c r="I16" i="8" s="1"/>
  <c r="J38" i="8"/>
  <c r="J42" i="8" s="1"/>
  <c r="I140" i="8" l="1"/>
  <c r="H43" i="8"/>
  <c r="I43" i="8"/>
  <c r="J43" i="8"/>
  <c r="K155" i="8"/>
  <c r="J140" i="8"/>
  <c r="H140" i="8"/>
  <c r="I155" i="8" l="1"/>
  <c r="H155" i="8"/>
  <c r="J155" i="8"/>
</calcChain>
</file>

<file path=xl/sharedStrings.xml><?xml version="1.0" encoding="utf-8"?>
<sst xmlns="http://schemas.openxmlformats.org/spreadsheetml/2006/main" count="756" uniqueCount="306">
  <si>
    <t>Actividad</t>
  </si>
  <si>
    <t>Cantidad</t>
  </si>
  <si>
    <t xml:space="preserve"> Costo  Unitario</t>
  </si>
  <si>
    <t xml:space="preserve"> Costo  Total</t>
  </si>
  <si>
    <t>HGPT</t>
  </si>
  <si>
    <t>Meses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</si>
  <si>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</si>
  <si>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</si>
  <si>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</si>
  <si>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</si>
  <si>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</si>
  <si>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</si>
  <si>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</si>
  <si>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</si>
  <si>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</si>
  <si>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Total Plan</t>
  </si>
  <si>
    <t>FSO</t>
  </si>
  <si>
    <t>Unidad de 
medida</t>
  </si>
  <si>
    <t>rollo</t>
  </si>
  <si>
    <t>BENEF.</t>
  </si>
  <si>
    <t>UD</t>
  </si>
  <si>
    <t xml:space="preserve">TOTAL COMPONENTE AMBIENTAL </t>
  </si>
  <si>
    <t>jornal</t>
  </si>
  <si>
    <t>Siembra de plantas nativas</t>
  </si>
  <si>
    <t>Seguimiento al prendimiento de las plantas nativas</t>
  </si>
  <si>
    <t xml:space="preserve">SUBTOTAL </t>
  </si>
  <si>
    <t>Gastos Administrativos</t>
  </si>
  <si>
    <t>Mantenimiento vehículo</t>
  </si>
  <si>
    <t>Gasolina y lubricantes vehículos</t>
  </si>
  <si>
    <t xml:space="preserve">TOTAL PROYECTO PRODUCTIVO: </t>
  </si>
  <si>
    <t>SUBTOTAL SOCIO-ORGANIZATIVO</t>
  </si>
  <si>
    <t>hora</t>
  </si>
  <si>
    <t>TOTAL ACTIVIDAD 4</t>
  </si>
  <si>
    <t>Seguimiento a la construccion del cercado.</t>
  </si>
  <si>
    <t>TOTAL ACTIVIDAD 3</t>
  </si>
  <si>
    <t>TOTAL ACTIVIDAD 5</t>
  </si>
  <si>
    <t>TOTAL</t>
  </si>
  <si>
    <t>Monitoreo en la toma de datos en la calidad y cantidad de agua en Llimpe y Shaushi.</t>
  </si>
  <si>
    <t>TOTAL ACTIVIDAD 1</t>
  </si>
  <si>
    <t>TOTAL ACTIVIDAD 2</t>
  </si>
  <si>
    <t>Construcción de cercado en las comunidades</t>
  </si>
  <si>
    <t>TOTAL ACTIVIDAD 6</t>
  </si>
  <si>
    <t>unidad</t>
  </si>
  <si>
    <t>Participación en el monitoreo permanente en las parcelas de investigacion en Calvario, Santa Lucia y Sachahuayco.</t>
  </si>
  <si>
    <t>Monitoreo de la situación de los ecosistemas fragiles dentro de la Mancomunidad.</t>
  </si>
  <si>
    <t>TOTAL ACTIVIDADES</t>
  </si>
  <si>
    <t>saco</t>
  </si>
  <si>
    <t>x</t>
  </si>
  <si>
    <t>metros</t>
  </si>
  <si>
    <t>COMPONENTE 1: AMBIENTAL</t>
  </si>
  <si>
    <t>Sub-Actividad</t>
  </si>
  <si>
    <t>Socialización a cabildos, comunidades y asociaciones sobre la importancia de la conservacion de los ecosistemas de importancia hidrica.</t>
  </si>
  <si>
    <t>COMPONENTE 3: Socio - Organizativo</t>
  </si>
  <si>
    <t>Tiñer</t>
  </si>
  <si>
    <t>metro cubico</t>
  </si>
  <si>
    <t>qq</t>
  </si>
  <si>
    <t>unidades</t>
  </si>
  <si>
    <t>metro</t>
  </si>
  <si>
    <t>Tecnico Ambiental del PMP</t>
  </si>
  <si>
    <t xml:space="preserve">Promotores del PMP  (2) </t>
  </si>
  <si>
    <t>Técnico Forestal del PMP.</t>
  </si>
  <si>
    <t>Seguimiento a las actividades ejecutadas en el PMP 2018</t>
  </si>
  <si>
    <t>A5. Monitoreo permanente de la situación actual de los páramos de la Mancomunidad.</t>
  </si>
  <si>
    <t>A6. Monitoreo de biodiversidad y carbono en las parcelas de investigación.</t>
  </si>
  <si>
    <t>A7. Monitoreo participativo de la toma de datos de calidad de cantidada de agua en las comunidadaes de Llimpe y Shaushi.</t>
  </si>
  <si>
    <t>A8. Seguimientos al Plan de Manejo de Paramos 2018</t>
  </si>
  <si>
    <t>COMPONENTE 2: PRODUCTIVO</t>
  </si>
  <si>
    <t>A4, Mejoramiento de la genética en ganado vacuno a través de las pajuelas de inseminación.</t>
  </si>
  <si>
    <t>Plantas nativas</t>
  </si>
  <si>
    <t>Señaletica informativa de temas ambientales</t>
  </si>
  <si>
    <t>Colocaciòn y seguimiento a la señaletica</t>
  </si>
  <si>
    <t>Seguimiento a la implementaciòn de los sistemas de riego</t>
  </si>
  <si>
    <t>Universal roscado hembra PVC 50 x 11/2</t>
  </si>
  <si>
    <t>Adaptador flex  1 ½</t>
  </si>
  <si>
    <t>Universal roscado macho PVC 50 x 11/2</t>
  </si>
  <si>
    <t>Adaptador hembra PVC 50 x 1 1/2</t>
  </si>
  <si>
    <t>Conector inicial 16 mm</t>
  </si>
  <si>
    <t>Fin de línea negro ocho 16mm</t>
  </si>
  <si>
    <t>Tapon hembra negro 1 1/2</t>
  </si>
  <si>
    <t>Pega weld-on 705 1/32 galón</t>
  </si>
  <si>
    <t>Teflon grande</t>
  </si>
  <si>
    <t>metro cuadrados</t>
  </si>
  <si>
    <t>Pistola de inseminación</t>
  </si>
  <si>
    <t xml:space="preserve">Termo para mantener las pajuelas congeladas </t>
  </si>
  <si>
    <t>Termo</t>
  </si>
  <si>
    <t>Guantes quirúrgicos</t>
  </si>
  <si>
    <t>Paquete</t>
  </si>
  <si>
    <t>R4. La producción pecuaria se mejora en 7 comunidades de la Mancomunidad.</t>
  </si>
  <si>
    <t>R5. La produciòn fruticola se mejora en 4 asociaciones de la Mancomunidad.</t>
  </si>
  <si>
    <t>A5. Mejoramiento de la produccion fruticola atraves de la dotacion de plantulas frutales.</t>
  </si>
  <si>
    <t>R6. Implementaciòn y apoyo al fortalecimiento de las huertos familiares a 10 comunidades y/o asociaciones de la Mancomunidad.</t>
  </si>
  <si>
    <t>A6. Proceso de siembra de semillas de hortalizas, apoyando a la producion de huertos familiares.</t>
  </si>
  <si>
    <t>Seguimiento a la entrega y siembra de plantulas caducifolios.</t>
  </si>
  <si>
    <t>pajuelas</t>
  </si>
  <si>
    <t xml:space="preserve">Sustrato </t>
  </si>
  <si>
    <t>tarro</t>
  </si>
  <si>
    <t>metros cubicos</t>
  </si>
  <si>
    <t>paquetes</t>
  </si>
  <si>
    <t>Seguimiento a la siembra de semillas e implimentacion de huertos familiares.</t>
  </si>
  <si>
    <t>Impartir conocimientos a los beneficiarios del proyecto del PMP 2019 y su importancia</t>
  </si>
  <si>
    <t>R2. Ejecución del Plan de Manejo de paramos del FSO proyecto 2019</t>
  </si>
  <si>
    <t>Siembra de las plantas nativas</t>
  </si>
  <si>
    <t>Seguimiento al proceso de siembra y prendimiento de las plantas nativas</t>
  </si>
  <si>
    <t xml:space="preserve">Pega </t>
  </si>
  <si>
    <t>metro cuadrado</t>
  </si>
  <si>
    <t>galon</t>
  </si>
  <si>
    <t>galón</t>
  </si>
  <si>
    <t>lt</t>
  </si>
  <si>
    <t>lb</t>
  </si>
  <si>
    <t>A1. Implementación y siembra de 50 ha de alfalfa renovada y 7 ha de arbeja renovado.</t>
  </si>
  <si>
    <t>R1. 57 ha de terrenos sembrados y renovados de los pequeños agricultores de las comunidades Shaushi, Punlachizag, Quinchicoto, Santa Lucìa, El Porvenir y Santa Rosa.</t>
  </si>
  <si>
    <t>Obj.1 Proteger el ecosistema páramo del cerro Igualata y dos fuentes en el cantón Quero para la dotación de agua en la zona.</t>
  </si>
  <si>
    <t>Obj. 3.Implementar señalética en 8 sitios bajo la normativa establecida en el Ministerio del Ambiente.</t>
  </si>
  <si>
    <t>R1. La Mancomunidad cuenta con 2000 ha. de páramo protegidas en el cerro Igualata y dos fuentes de agua protegidas</t>
  </si>
  <si>
    <t xml:space="preserve">Obj. 4. Monitorear la cantidad de agua, contenido de  biodiversidad y carbono, en los cantones Tisaleo, Mocha y Quero.  </t>
  </si>
  <si>
    <t>R4. . Se cuenta con información actualizada de la cantidad y calidad de agua  en Llimpes,  Shaushi; y  tres sitios de investigación de carbono y biodiversidad en buen estado en Sachahuayco, Calvario y Santa Lucía.</t>
  </si>
  <si>
    <t>Obj.5. Mejorar la producción de arveja, alfalfa, y de riego tecnificado, en 6 comunidades de la Mancomunidad del Frente Sur Occidental.</t>
  </si>
  <si>
    <t>R2. Se optimiza el uso del recurso agua a 12 beneficiarios mediante la implemnetaciòn de sistemas de riego.</t>
  </si>
  <si>
    <t>R3. Se optimiza el uso del recurso agua en las comunidad El Calvario a través del mejoramiento de sistemas de abrevaderos.</t>
  </si>
  <si>
    <t>R1. 10 comunidades y 5 asociaciones se encuentran capacitadas y fortalecidas, a través del Plan de Manejo de Paramos.</t>
  </si>
  <si>
    <t xml:space="preserve">A1. Realizar los talleres de capacitación sobre temas de conservación de ecosistemas naturales. </t>
  </si>
  <si>
    <t xml:space="preserve">A1. Protección y conservacion del ecosistema páramo mediante la implementacion de un cordon verde en el cerro Igualata y dos fuentes de agua en la comunidad Hipolongo, Yanayacu la Dolorosa y parte de la quebrada San Luis en el cantón Quero. </t>
  </si>
  <si>
    <t>A2. forestación y reforestación de plantas nativas en el área degradada en las comunidades el Calvario, Jaloa El Rosario.</t>
  </si>
  <si>
    <t>A3. Implementación de la señaletica en temas ambientales y  de sensibilización para la colectividad en los paramos de la Mancomunidad.</t>
  </si>
  <si>
    <t>A2. Implementación de los sistemas de riego para los beneficiarios de la Mancomunidad.</t>
  </si>
  <si>
    <t>A3. Mejoramiento del sistema de abrevaderos de la comunidad el Calvario del cantòn Tisaleo.</t>
  </si>
  <si>
    <t>Obj. 6. Optimizar el manejo de ganado bovino con sistemas de abrevaderos y mejoramiento genético en 5 comunidades del Frente Sur Occidental</t>
  </si>
  <si>
    <t>Obj 7. Incrementar 400 los huertos familiares y renovar 80 huertos frutícolas en la Mancomunidad del Frente Sur Occidental.</t>
  </si>
  <si>
    <t>Obj. 8. Fortalecer las capacidades de los líderes de comunidades y/o asociaciones a través de cursos de capacitación con el apoyo de la Estrategia Agropecuaria de Tungurahua.</t>
  </si>
  <si>
    <t>Seguimiento a la entrega de pajuelas</t>
  </si>
  <si>
    <t>PLAN PRESUPUESTO DEL PROYECTO DE PLAN DE MANEJO DE PÁRAMOS DE LA MANCOMUNIDAD DE GADs  DEL FRENTE SUR OCCIDENTAL DE LA PROVINCIA DE TUNGURAHUA 2019.</t>
  </si>
  <si>
    <t>Beneficiario</t>
  </si>
  <si>
    <t xml:space="preserve">R3. Las comunidades Sachahuayco, Llimpes, Shaushi, Yanayacu la Dolorosa, El Calvario, Guangalo  cuentan con señalética informativa. </t>
  </si>
  <si>
    <t>Obj.2. Restaurar  30 ha de paramo en la comunidad el Calvario, Puñailca, Pampas de Salasaca, Puñalica, Shaushi, Llimpes   y Jaloa El Rosario.</t>
  </si>
  <si>
    <t>shaushi</t>
  </si>
  <si>
    <t>limpes</t>
  </si>
  <si>
    <t xml:space="preserve">Puñachizag </t>
  </si>
  <si>
    <t>Jaloa El  Rosario</t>
  </si>
  <si>
    <t xml:space="preserve">Restauración </t>
  </si>
  <si>
    <t>R2.  30 ha. de áreas degradadas se encuentran reforestadas.</t>
  </si>
  <si>
    <t>Detalle</t>
  </si>
  <si>
    <t>Adquisición de chonta</t>
  </si>
  <si>
    <t>2,20 m de largo x 12 cm de ancho x 3 cm de espesor (entregado en la comunidades del paramo del Igualata-cantón Quero) 37 Km</t>
  </si>
  <si>
    <t>Galvanizado de 20 Kg N°18</t>
  </si>
  <si>
    <t>Adquisición de Alambre de amarre</t>
  </si>
  <si>
    <t>Polylepis incana</t>
  </si>
  <si>
    <t>Polylepis reticulata</t>
  </si>
  <si>
    <t>Polylepis racemosa</t>
  </si>
  <si>
    <t>Buddleja incana ( quishuar)</t>
  </si>
  <si>
    <t>Quishuar coriace (quishuar)</t>
  </si>
  <si>
    <t>Retama aliso (Lupina)</t>
  </si>
  <si>
    <t xml:space="preserve">Semilla </t>
  </si>
  <si>
    <t>Alfalfa CUF 101</t>
  </si>
  <si>
    <t xml:space="preserve"> Arbeja tempranera</t>
  </si>
  <si>
    <t xml:space="preserve">Paolo Caudal 5.5hp2x2 </t>
  </si>
  <si>
    <t xml:space="preserve">Bomba gasolina </t>
  </si>
  <si>
    <t>Válvula</t>
  </si>
  <si>
    <t xml:space="preserve"> pie plástica 2</t>
  </si>
  <si>
    <t xml:space="preserve">Adaptador </t>
  </si>
  <si>
    <t>flex 2</t>
  </si>
  <si>
    <t>Abrazadera perno</t>
  </si>
  <si>
    <t xml:space="preserve"> it 2"</t>
  </si>
  <si>
    <t xml:space="preserve">Abrazadera </t>
  </si>
  <si>
    <t xml:space="preserve">presión t506 </t>
  </si>
  <si>
    <t xml:space="preserve">Acople aluminio </t>
  </si>
  <si>
    <t>c 200</t>
  </si>
  <si>
    <t>Acople aluminio</t>
  </si>
  <si>
    <t xml:space="preserve"> f 200</t>
  </si>
  <si>
    <t xml:space="preserve">Tee </t>
  </si>
  <si>
    <t>negra 2</t>
  </si>
  <si>
    <t xml:space="preserve">Bushing negro </t>
  </si>
  <si>
    <t xml:space="preserve">macho 2 * hembra 3/4 </t>
  </si>
  <si>
    <t xml:space="preserve">Tubo galvanizado </t>
  </si>
  <si>
    <t>Señaletica de madera de aucalipto de 2mx1</t>
  </si>
  <si>
    <t>2  1/2 de 3 mm de espesor de 6 metros</t>
  </si>
  <si>
    <t xml:space="preserve">Pernos </t>
  </si>
  <si>
    <t>6 pulgadas</t>
  </si>
  <si>
    <t xml:space="preserve">Cemento </t>
  </si>
  <si>
    <t>PORTLAN de 50Kg</t>
  </si>
  <si>
    <t xml:space="preserve">material petreo </t>
  </si>
  <si>
    <t>4 metros cubicos de ripio y arena</t>
  </si>
  <si>
    <t>Neplo</t>
  </si>
  <si>
    <t xml:space="preserve"> negro 3/4</t>
  </si>
  <si>
    <t xml:space="preserve"> compacta negra mango azul 3/4</t>
  </si>
  <si>
    <t>Unión</t>
  </si>
  <si>
    <t xml:space="preserve"> reductora negra 2*1 1/1/2</t>
  </si>
  <si>
    <t xml:space="preserve">Neplo </t>
  </si>
  <si>
    <t>negro 1 1/2</t>
  </si>
  <si>
    <t>Tee</t>
  </si>
  <si>
    <t xml:space="preserve"> reductora roscada tg 1 1/2 * 3/4 </t>
  </si>
  <si>
    <t xml:space="preserve">Válvula </t>
  </si>
  <si>
    <t>media vuelta roscada PVC 11/2</t>
  </si>
  <si>
    <t xml:space="preserve">Universal </t>
  </si>
  <si>
    <t>roscado macho PVC 50 x 11/2</t>
  </si>
  <si>
    <t xml:space="preserve">Filtro </t>
  </si>
  <si>
    <t>anillos eco 11/2" 120 mesh</t>
  </si>
  <si>
    <t>flex ¾</t>
  </si>
  <si>
    <t>Codo</t>
  </si>
  <si>
    <t xml:space="preserve"> PVC 50 x 90°</t>
  </si>
  <si>
    <t xml:space="preserve">Tubo </t>
  </si>
  <si>
    <t>PVC presión rival e/c 50 mm x 6 mt 0.80 MPA</t>
  </si>
  <si>
    <t xml:space="preserve">Manguera goteo </t>
  </si>
  <si>
    <t>dripline rod (tif) 16mm 36mil 20cm 2l/h</t>
  </si>
  <si>
    <t xml:space="preserve">Manguera </t>
  </si>
  <si>
    <t xml:space="preserve">bicapa amarilla/negra 3/4 </t>
  </si>
  <si>
    <t>Manguera</t>
  </si>
  <si>
    <t>Pega weld-on</t>
  </si>
  <si>
    <t xml:space="preserve">Tapon hembra negro </t>
  </si>
  <si>
    <t xml:space="preserve">Geomembrana </t>
  </si>
  <si>
    <t>HDPE 750micras</t>
  </si>
  <si>
    <t xml:space="preserve"> Manguera multiuso negra 11/2</t>
  </si>
  <si>
    <t xml:space="preserve">Tubo  de acero galvanizado </t>
  </si>
  <si>
    <t>1 1/2 de 3 mm de espesor</t>
  </si>
  <si>
    <t xml:space="preserve">Bisagras </t>
  </si>
  <si>
    <t>medianos de metal</t>
  </si>
  <si>
    <t xml:space="preserve">Malla electro soldada de cuadros </t>
  </si>
  <si>
    <t>10cm de varilla de 6mm</t>
  </si>
  <si>
    <t>1mm</t>
  </si>
  <si>
    <t>Malla cuadros</t>
  </si>
  <si>
    <t>Arena negra</t>
  </si>
  <si>
    <t>piedra</t>
  </si>
  <si>
    <t>ripio</t>
  </si>
  <si>
    <t xml:space="preserve">Tubos corrugado </t>
  </si>
  <si>
    <t>PVC de 6 pulgadas</t>
  </si>
  <si>
    <t>Válvulas</t>
  </si>
  <si>
    <t xml:space="preserve">5 Ltros </t>
  </si>
  <si>
    <t>Clavos</t>
  </si>
  <si>
    <t>2  ½</t>
  </si>
  <si>
    <t xml:space="preserve"> 3  ½</t>
  </si>
  <si>
    <t>Disco de Corte</t>
  </si>
  <si>
    <t xml:space="preserve">Tabla de Monte </t>
  </si>
  <si>
    <t>Para encofrado</t>
  </si>
  <si>
    <t xml:space="preserve">Compuertas Metálicas </t>
  </si>
  <si>
    <t xml:space="preserve"> 40*50</t>
  </si>
  <si>
    <t xml:space="preserve">Electrodos </t>
  </si>
  <si>
    <t>Acero inoxidable</t>
  </si>
  <si>
    <t xml:space="preserve"> (Holtein, Jersey, Brow suis, Monbeliar) </t>
  </si>
  <si>
    <t>Pajuelas de inseminación de ganado vacuno</t>
  </si>
  <si>
    <t xml:space="preserve">Manzana delicius  </t>
  </si>
  <si>
    <t>Durazno conservero blanco</t>
  </si>
  <si>
    <t>Pera uvilla</t>
  </si>
  <si>
    <t xml:space="preserve">Plantas caducifolios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</si>
  <si>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Zanahoria amarilla vilmorin (1 lb)</t>
  </si>
  <si>
    <t>Semilla</t>
  </si>
  <si>
    <t>Acelga (1lb)</t>
  </si>
  <si>
    <t>Blanca larga (1lb)</t>
  </si>
  <si>
    <t>Remolacha (lb)</t>
  </si>
  <si>
    <t>Rábano (lb)</t>
  </si>
  <si>
    <t>Llechuga (lb)</t>
  </si>
  <si>
    <t>Col (lb)</t>
  </si>
  <si>
    <t>Coliflor (lb)</t>
  </si>
  <si>
    <t>Brócoli (lb)</t>
  </si>
  <si>
    <t>Nabo (lb)</t>
  </si>
  <si>
    <t>Cebolla burguesa (lb)</t>
  </si>
  <si>
    <t>Cebolla roja (lb)</t>
  </si>
  <si>
    <t>Funda negra polietileno</t>
  </si>
  <si>
    <t xml:space="preserve"> negras perforadas 6*9</t>
  </si>
  <si>
    <t xml:space="preserve">Funda negra polietileno </t>
  </si>
  <si>
    <t>negras perforadas 4*6</t>
  </si>
  <si>
    <t xml:space="preserve">Bandejas hidropónica </t>
  </si>
  <si>
    <t>Bandejas de germinación 200 hoyos</t>
  </si>
  <si>
    <t>succion maxina de 7msts. Altura maxima 23mts. Caudal 30 mtros cubicos hora.</t>
  </si>
  <si>
    <t>valvula check</t>
  </si>
  <si>
    <t>accesorio</t>
  </si>
  <si>
    <t xml:space="preserve">abrazadera cromada de presion </t>
  </si>
  <si>
    <t>abrazadera cromada de presion  check detiene basura</t>
  </si>
  <si>
    <t>acople acessorio</t>
  </si>
  <si>
    <t>mangera de goteo de una pared de 35000 espesor, de 2ltros hora con gotero cada 15 y cada 20, media 16mm.</t>
  </si>
  <si>
    <t>acesorio simple</t>
  </si>
  <si>
    <t>valvula d ellave de paso</t>
  </si>
  <si>
    <t>acesorio noramal simple</t>
  </si>
  <si>
    <t>sus lados es de 1/ y de 31/</t>
  </si>
  <si>
    <t>valvula el materia de pvc, enroscables y pegables.</t>
  </si>
  <si>
    <t>accesorio simple</t>
  </si>
  <si>
    <t>filtro plkastico que filtra a 120 mesh, fltro de anillo</t>
  </si>
  <si>
    <t xml:space="preserve">tuberia de presion </t>
  </si>
  <si>
    <t xml:space="preserve">mangera flexible de jardin </t>
  </si>
  <si>
    <t>mangera de riego</t>
  </si>
  <si>
    <t>pega de soldadura de pvc</t>
  </si>
  <si>
    <t xml:space="preserve">tubo de hierro redondo </t>
  </si>
  <si>
    <t>triturado</t>
  </si>
  <si>
    <t>(6,25*2,44)</t>
  </si>
  <si>
    <t>1 metro de alto</t>
  </si>
  <si>
    <t xml:space="preserve">Pintura anticorrosiva </t>
  </si>
  <si>
    <t>Color negro</t>
  </si>
  <si>
    <t>de 160mm* 6 metros</t>
  </si>
  <si>
    <t xml:space="preserve">7 pulgadoas metal </t>
  </si>
  <si>
    <t>Clavos madera</t>
  </si>
  <si>
    <t>puerta metalica</t>
  </si>
  <si>
    <t>eletrod 6011 x 1 1/8</t>
  </si>
  <si>
    <t>50Kg</t>
  </si>
  <si>
    <t xml:space="preserve">PORTLAN </t>
  </si>
  <si>
    <t xml:space="preserve"> 6 pulgadas </t>
  </si>
  <si>
    <t>media bola</t>
  </si>
  <si>
    <t xml:space="preserve">Semillas de especie: B. vulgaris var. Cicla, Variedad: Fordhook Giant, Germinación 85% , Pureza: 99 %, hojas de color verde oscuro y muy arrugada, con unas venas amplias de color blanco, resistentes al frio. Se planta 3 o 4  semillas de 1 a 1.5 cm de profundidad. </t>
  </si>
  <si>
    <t>Semillas de cebolla larga especie: Alliumfistulosum ,Variedad: Cebollin Cebolla Larga Germinación: 85%, Pureza: 99%, se siembran entre alturas de 1500-3000 m.s.n.m.Se plantan a 2cm de profundidad.</t>
  </si>
  <si>
    <t xml:space="preserve">Semillas de remolacha redonda roja:Especie: Detroit Dark Red Germinación: 85%, Pureza: 99%, se siembran entre alturas de 1500-3000 m.s.n.m. Follaje semi erguido con buen desarrollo, hojas se ponen de color rojo, siembra directa a una profundidad de 1-2 cm. </t>
  </si>
  <si>
    <t>Semillas de col de repollo Machachi, Especie:  Brassica oleracea var Germinación: 85%, Pureza: 99%, se siembran entre alturas de 1700-3200 m.s.n.m.  los climas de templados a fríos. Siembra bendejas para posterior  trasplante, tallo unico sin ramificaciones.</t>
  </si>
  <si>
    <t>Semillas de lechuga Variedad: Great Lakes 118 , Especie:  Lactuca scariola L Germinación: 85%, Pureza: 99%, se siembran entre alturas de 1800-3200 m.s.n.m. Se siembra en semilleros a una profundidad de 0,5cm, para luego ser transplantada.</t>
  </si>
  <si>
    <t xml:space="preserve">Semillas de coliflor. Variedad: Snowball, Especie: Brassica olerácea Germinación: 85%, Pureza: 99%, se siembran entre alturas de 1600-3200 m.s.n.m.  los climas de templados a fríos. Planta de tamaño medio, de follaje recto de  color  verde claro  y de bordes ondulados. Siembra   en semilleros a 0.5 de profundidad </t>
  </si>
  <si>
    <t>Semillas de Nabo. Variedad: Chinese Michihilli Especie:  Brassica rapa Germinación: 85%, Pureza: 99%, se siembran entre alturas de 1600-3000 m.s.n.m.  los climas de templados a fríos. Planta de color verde intenso en el exterior  y verde claro en el interior. De 40cm de largo  x 25 cm diámetro. Siembra   en semilleros una profundidad de 2 o 3mm.</t>
  </si>
  <si>
    <t xml:space="preserve">Semillas de rabano, Variedad: Crimson Giant Especie: Raphanus sativus L Germinación: 85%, Pureza: 99%, se siembran entre alturas de 1500-3200 m.s.n.m.. Longitud alrededor de 13 cm, Bulbo alargado de 3-4 cm, </t>
  </si>
  <si>
    <t>Semillas de brocoli. Variedad: Waltham 29, Especie:  Brassica oleracea var. italica Germinación: 85%, Pureza: 99%, se siembran entre alturas de 1600-3200 m.s.n.m.  los climas de templados a fríos. Planta de color verde azulado y típicamente uniformes en tamaño y forma. Resistente al frío Siembra en semilleros, con una capa de tierra de 1-1.5 cm</t>
  </si>
  <si>
    <t>Semillas de cebolla. Variedad: Burguesa Especie: Allum cepa Germinación: 85%, Pureza: 99%, se siembran entre alturas de 1600-3000 m.s.n.m.  los climas de templados a fríos.Planta hibrida de color morado rojo.</t>
  </si>
  <si>
    <t xml:space="preserve">Semillas de cebolla. Variedad: Red creole Especie: Allum cepa Germinación: 85%, Pureza: 99%, se siembran entre alturas de 1400-3000 m.s.n.m.  Planta de ciclo intemedio, color rojo, tipo granex, achatada y tamaño mediano. </t>
  </si>
  <si>
    <t>geomembrana de alta densidad garantia de 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</si>
</sst>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</font>
    <font>
      <sz val="10"/>
      <color rgb="FF000000"/>
      <name val="Cambria"/>
      <family val="1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0"/>
      <color rgb="FF000000"/>
      <name val="Times New Roman"/>
      <family val="1"/>
    </font>
    <font>
      <i/>
      <sz val="11"/>
      <color rgb="FF7F7F7F"/>
      <name val="Calibri"/>
      <family val="2"/>
      <scheme val="minor"/>
    </font>
    <font>
      <sz val="9"/>
      <color rgb="FF000000"/>
      <name val="Cambria"/>
      <family val="1"/>
    </font>
    <font>
      <sz val="9"/>
      <color theme="1"/>
      <name val="Cambria"/>
      <family val="1"/>
    </font>
    <font>
      <sz val="9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sz val="10"/>
      <name val="Cambria"/>
      <family val="1"/>
    </font>
    <font>
      <sz val="10"/>
      <color rgb="FF000000"/>
      <name val="Calibri Light"/>
      <family val="2"/>
    </font>
    <font>
      <sz val="10"/>
      <name val="Times New Roman"/>
      <family val="1"/>
    </font>
    <font>
      <sz val="9.5"/>
      <color rgb="FF00000A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5" fontId="3" fillId="4" borderId="1" xfId="3" applyFont="1" applyFill="1" applyBorder="1" applyAlignment="1">
      <alignment horizontal="center" vertical="center" wrapText="1"/>
    </xf>
    <xf numFmtId="165" fontId="3" fillId="4" borderId="1" xfId="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6" fillId="5" borderId="1" xfId="3" applyFont="1" applyFill="1" applyBorder="1" applyAlignment="1">
      <alignment horizontal="center" vertical="center" wrapText="1"/>
    </xf>
    <xf numFmtId="166" fontId="6" fillId="5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5" fillId="4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65" fontId="5" fillId="4" borderId="1" xfId="3" applyFont="1" applyFill="1" applyBorder="1" applyAlignment="1">
      <alignment horizontal="left" vertical="center" wrapText="1"/>
    </xf>
    <xf numFmtId="166" fontId="5" fillId="4" borderId="1" xfId="0" applyNumberFormat="1" applyFont="1" applyFill="1" applyBorder="1"/>
    <xf numFmtId="166" fontId="5" fillId="0" borderId="1" xfId="0" applyNumberFormat="1" applyFont="1" applyFill="1" applyBorder="1"/>
    <xf numFmtId="1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165" fontId="3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1" xfId="3" applyFont="1" applyFill="1" applyBorder="1" applyAlignment="1">
      <alignment horizontal="left" vertical="center" wrapText="1"/>
    </xf>
    <xf numFmtId="165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3" applyFont="1" applyFill="1" applyBorder="1" applyAlignment="1">
      <alignment horizontal="right" vertical="center" wrapText="1"/>
    </xf>
    <xf numFmtId="165" fontId="7" fillId="0" borderId="1" xfId="3" applyFont="1" applyFill="1" applyBorder="1" applyAlignment="1">
      <alignment horizontal="center" vertical="center" wrapText="1"/>
    </xf>
    <xf numFmtId="165" fontId="6" fillId="0" borderId="1" xfId="3" applyFont="1" applyFill="1" applyBorder="1" applyAlignment="1">
      <alignment horizontal="center" vertical="center" wrapText="1"/>
    </xf>
    <xf numFmtId="166" fontId="6" fillId="0" borderId="1" xfId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left" vertical="center" wrapText="1"/>
    </xf>
    <xf numFmtId="165" fontId="3" fillId="5" borderId="1" xfId="3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165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6" fontId="7" fillId="0" borderId="1" xfId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5" fontId="5" fillId="4" borderId="1" xfId="3" applyFont="1" applyFill="1" applyBorder="1" applyAlignment="1">
      <alignment horizontal="right" vertical="center" wrapText="1"/>
    </xf>
    <xf numFmtId="165" fontId="5" fillId="0" borderId="1" xfId="3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165" fontId="3" fillId="4" borderId="1" xfId="3" applyFont="1" applyFill="1" applyBorder="1" applyAlignment="1">
      <alignment horizontal="right" vertical="center" wrapText="1"/>
    </xf>
    <xf numFmtId="165" fontId="2" fillId="4" borderId="1" xfId="3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2" fontId="2" fillId="2" borderId="1" xfId="0" applyNumberFormat="1" applyFont="1" applyFill="1" applyBorder="1" applyAlignment="1"/>
    <xf numFmtId="165" fontId="2" fillId="2" borderId="1" xfId="3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166" fontId="6" fillId="4" borderId="1" xfId="1" applyFont="1" applyFill="1" applyBorder="1" applyAlignment="1">
      <alignment horizontal="center" vertical="center" wrapText="1"/>
    </xf>
    <xf numFmtId="165" fontId="2" fillId="5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5" borderId="1" xfId="3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/>
    </xf>
    <xf numFmtId="0" fontId="3" fillId="5" borderId="1" xfId="2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2" fillId="5" borderId="1" xfId="0" applyFont="1" applyFill="1" applyBorder="1" applyAlignment="1">
      <alignment horizontal="right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165" fontId="3" fillId="0" borderId="1" xfId="3" applyFont="1" applyFill="1" applyBorder="1" applyAlignment="1">
      <alignment wrapText="1"/>
    </xf>
    <xf numFmtId="165" fontId="2" fillId="0" borderId="1" xfId="3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166" fontId="6" fillId="5" borderId="11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/>
    </xf>
    <xf numFmtId="166" fontId="5" fillId="0" borderId="11" xfId="0" applyNumberFormat="1" applyFont="1" applyFill="1" applyBorder="1"/>
    <xf numFmtId="166" fontId="6" fillId="0" borderId="11" xfId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0" fillId="5" borderId="10" xfId="0" applyFont="1" applyFill="1" applyBorder="1"/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vertical="center" wrapText="1"/>
    </xf>
    <xf numFmtId="2" fontId="2" fillId="2" borderId="14" xfId="0" applyNumberFormat="1" applyFont="1" applyFill="1" applyBorder="1" applyAlignment="1">
      <alignment vertical="center" wrapText="1"/>
    </xf>
    <xf numFmtId="0" fontId="3" fillId="4" borderId="10" xfId="0" applyNumberFormat="1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/>
    <xf numFmtId="0" fontId="2" fillId="2" borderId="11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5" borderId="16" xfId="0" applyFont="1" applyFill="1" applyBorder="1"/>
    <xf numFmtId="0" fontId="10" fillId="5" borderId="2" xfId="0" applyFont="1" applyFill="1" applyBorder="1"/>
    <xf numFmtId="0" fontId="2" fillId="5" borderId="2" xfId="0" applyFont="1" applyFill="1" applyBorder="1" applyAlignment="1">
      <alignment horizontal="right" vertical="center" wrapText="1"/>
    </xf>
    <xf numFmtId="165" fontId="6" fillId="5" borderId="2" xfId="3" applyFont="1" applyFill="1" applyBorder="1" applyAlignment="1">
      <alignment horizontal="center" vertical="center" wrapText="1"/>
    </xf>
    <xf numFmtId="166" fontId="6" fillId="5" borderId="2" xfId="1" applyFont="1" applyFill="1" applyBorder="1" applyAlignment="1">
      <alignment horizontal="center" vertical="center" wrapText="1"/>
    </xf>
    <xf numFmtId="166" fontId="6" fillId="5" borderId="18" xfId="1" applyFont="1" applyFill="1" applyBorder="1" applyAlignment="1">
      <alignment horizontal="center" vertical="center" wrapText="1"/>
    </xf>
    <xf numFmtId="165" fontId="6" fillId="0" borderId="2" xfId="3" applyFont="1" applyFill="1" applyBorder="1" applyAlignment="1">
      <alignment horizontal="center" vertical="center" wrapText="1"/>
    </xf>
    <xf numFmtId="166" fontId="6" fillId="0" borderId="2" xfId="1" applyFont="1" applyFill="1" applyBorder="1" applyAlignment="1">
      <alignment horizontal="center" vertical="center" wrapText="1"/>
    </xf>
    <xf numFmtId="166" fontId="6" fillId="0" borderId="18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wrapText="1"/>
    </xf>
    <xf numFmtId="165" fontId="3" fillId="0" borderId="1" xfId="3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/>
    <xf numFmtId="166" fontId="2" fillId="2" borderId="13" xfId="0" applyNumberFormat="1" applyFont="1" applyFill="1" applyBorder="1" applyAlignment="1">
      <alignment vertical="top"/>
    </xf>
    <xf numFmtId="165" fontId="9" fillId="2" borderId="13" xfId="3" applyFont="1" applyFill="1" applyBorder="1" applyAlignment="1">
      <alignment vertical="top"/>
    </xf>
    <xf numFmtId="166" fontId="2" fillId="2" borderId="14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165" fontId="2" fillId="5" borderId="1" xfId="3" applyFont="1" applyFill="1" applyBorder="1" applyAlignment="1">
      <alignment horizontal="right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left" vertical="center"/>
    </xf>
    <xf numFmtId="0" fontId="7" fillId="0" borderId="22" xfId="0" applyFont="1" applyFill="1" applyBorder="1" applyAlignment="1">
      <alignment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 vertical="center" wrapText="1"/>
    </xf>
    <xf numFmtId="165" fontId="7" fillId="0" borderId="2" xfId="3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left"/>
    </xf>
    <xf numFmtId="166" fontId="7" fillId="0" borderId="11" xfId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6" fontId="7" fillId="0" borderId="2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8" borderId="0" xfId="0" applyFill="1"/>
    <xf numFmtId="165" fontId="0" fillId="0" borderId="0" xfId="0" applyNumberFormat="1"/>
    <xf numFmtId="165" fontId="3" fillId="0" borderId="1" xfId="3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left" vertical="center" wrapText="1"/>
    </xf>
    <xf numFmtId="165" fontId="0" fillId="0" borderId="0" xfId="3" applyFont="1"/>
    <xf numFmtId="164" fontId="23" fillId="0" borderId="29" xfId="0" applyNumberFormat="1" applyFont="1" applyBorder="1" applyAlignment="1">
      <alignment horizontal="justify" vertical="center"/>
    </xf>
    <xf numFmtId="164" fontId="23" fillId="0" borderId="30" xfId="0" applyNumberFormat="1" applyFont="1" applyBorder="1" applyAlignment="1">
      <alignment horizontal="justify" vertical="center"/>
    </xf>
    <xf numFmtId="164" fontId="23" fillId="0" borderId="31" xfId="0" applyNumberFormat="1" applyFont="1" applyBorder="1" applyAlignment="1">
      <alignment horizontal="center" vertical="center" wrapText="1"/>
    </xf>
    <xf numFmtId="164" fontId="0" fillId="0" borderId="29" xfId="0" applyNumberFormat="1" applyBorder="1"/>
    <xf numFmtId="165" fontId="5" fillId="0" borderId="1" xfId="3" applyFont="1" applyFill="1" applyBorder="1" applyAlignment="1">
      <alignment horizontal="right" vertical="center"/>
    </xf>
    <xf numFmtId="165" fontId="2" fillId="0" borderId="1" xfId="3" applyFont="1" applyFill="1" applyBorder="1" applyAlignment="1">
      <alignment horizontal="right" vertical="center"/>
    </xf>
    <xf numFmtId="165" fontId="11" fillId="0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165" fontId="5" fillId="0" borderId="1" xfId="3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vertical="center" wrapText="1"/>
    </xf>
    <xf numFmtId="0" fontId="25" fillId="9" borderId="13" xfId="0" applyFont="1" applyFill="1" applyBorder="1" applyAlignment="1">
      <alignment vertical="center" wrapText="1"/>
    </xf>
    <xf numFmtId="0" fontId="25" fillId="9" borderId="14" xfId="0" applyFont="1" applyFill="1" applyBorder="1" applyAlignment="1">
      <alignment vertical="center" wrapText="1"/>
    </xf>
    <xf numFmtId="2" fontId="26" fillId="9" borderId="13" xfId="0" applyNumberFormat="1" applyFont="1" applyFill="1" applyBorder="1" applyAlignment="1">
      <alignment horizontal="center"/>
    </xf>
    <xf numFmtId="165" fontId="26" fillId="9" borderId="13" xfId="3" applyFont="1" applyFill="1" applyBorder="1"/>
    <xf numFmtId="0" fontId="24" fillId="9" borderId="12" xfId="0" applyFont="1" applyFill="1" applyBorder="1"/>
    <xf numFmtId="0" fontId="24" fillId="9" borderId="13" xfId="0" applyFont="1" applyFill="1" applyBorder="1"/>
    <xf numFmtId="165" fontId="0" fillId="0" borderId="0" xfId="0" applyNumberFormat="1" applyFill="1"/>
    <xf numFmtId="0" fontId="2" fillId="5" borderId="1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justify" vertical="center"/>
    </xf>
    <xf numFmtId="0" fontId="10" fillId="5" borderId="23" xfId="0" applyFont="1" applyFill="1" applyBorder="1" applyAlignment="1">
      <alignment horizontal="left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65" fontId="3" fillId="2" borderId="1" xfId="3" applyFont="1" applyFill="1" applyBorder="1" applyAlignment="1">
      <alignment horizontal="center" vertical="center" wrapText="1"/>
    </xf>
    <xf numFmtId="165" fontId="3" fillId="2" borderId="1" xfId="3" applyFont="1" applyFill="1" applyBorder="1" applyAlignment="1">
      <alignment horizontal="center" vertical="center"/>
    </xf>
    <xf numFmtId="165" fontId="5" fillId="2" borderId="1" xfId="3" applyFont="1" applyFill="1" applyBorder="1" applyAlignment="1">
      <alignment horizontal="left" vertical="center" wrapText="1"/>
    </xf>
    <xf numFmtId="166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166" fontId="5" fillId="2" borderId="11" xfId="0" applyNumberFormat="1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3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65" fontId="0" fillId="2" borderId="0" xfId="0" applyNumberFormat="1" applyFill="1"/>
    <xf numFmtId="0" fontId="5" fillId="2" borderId="1" xfId="4" applyFont="1" applyFill="1" applyBorder="1" applyAlignment="1">
      <alignment wrapText="1"/>
    </xf>
    <xf numFmtId="0" fontId="5" fillId="2" borderId="1" xfId="4" applyFont="1" applyFill="1" applyBorder="1" applyAlignment="1">
      <alignment horizontal="center" vertical="center" wrapText="1"/>
    </xf>
    <xf numFmtId="165" fontId="5" fillId="2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0" fillId="2" borderId="0" xfId="0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166" fontId="7" fillId="2" borderId="1" xfId="1" applyFont="1" applyFill="1" applyBorder="1" applyAlignment="1">
      <alignment horizontal="center" vertical="center" wrapText="1"/>
    </xf>
    <xf numFmtId="166" fontId="6" fillId="2" borderId="1" xfId="1" applyFont="1" applyFill="1" applyBorder="1" applyAlignment="1">
      <alignment horizontal="center" vertical="center" wrapText="1"/>
    </xf>
    <xf numFmtId="166" fontId="6" fillId="2" borderId="11" xfId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vertical="center"/>
    </xf>
    <xf numFmtId="165" fontId="7" fillId="2" borderId="1" xfId="3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/>
    </xf>
    <xf numFmtId="0" fontId="5" fillId="2" borderId="6" xfId="2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 wrapText="1"/>
    </xf>
    <xf numFmtId="165" fontId="3" fillId="2" borderId="1" xfId="3" applyFont="1" applyFill="1" applyBorder="1" applyAlignment="1">
      <alignment wrapText="1"/>
    </xf>
    <xf numFmtId="165" fontId="6" fillId="2" borderId="2" xfId="3" applyFont="1" applyFill="1" applyBorder="1" applyAlignment="1">
      <alignment horizontal="center" vertical="center" wrapText="1"/>
    </xf>
    <xf numFmtId="166" fontId="6" fillId="2" borderId="2" xfId="1" applyFont="1" applyFill="1" applyBorder="1" applyAlignment="1">
      <alignment horizontal="center" vertical="center" wrapText="1"/>
    </xf>
    <xf numFmtId="166" fontId="7" fillId="2" borderId="2" xfId="1" applyFont="1" applyFill="1" applyBorder="1" applyAlignment="1">
      <alignment horizontal="center" vertical="center" wrapText="1"/>
    </xf>
    <xf numFmtId="166" fontId="6" fillId="2" borderId="18" xfId="1" applyFont="1" applyFill="1" applyBorder="1" applyAlignment="1">
      <alignment horizontal="center" vertical="center" wrapText="1"/>
    </xf>
    <xf numFmtId="165" fontId="2" fillId="2" borderId="1" xfId="3" applyFont="1" applyFill="1" applyBorder="1" applyAlignment="1">
      <alignment wrapText="1"/>
    </xf>
    <xf numFmtId="0" fontId="4" fillId="2" borderId="1" xfId="2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wrapText="1"/>
    </xf>
    <xf numFmtId="0" fontId="13" fillId="2" borderId="1" xfId="0" applyFont="1" applyFill="1" applyBorder="1" applyAlignment="1">
      <alignment vertical="center" wrapText="1"/>
    </xf>
    <xf numFmtId="1" fontId="20" fillId="2" borderId="1" xfId="4" applyNumberFormat="1" applyFont="1" applyFill="1" applyBorder="1" applyAlignment="1">
      <alignment horizontal="center"/>
    </xf>
    <xf numFmtId="0" fontId="20" fillId="2" borderId="6" xfId="4" applyFont="1" applyFill="1" applyBorder="1" applyAlignment="1">
      <alignment horizontal="center" vertical="center" wrapText="1"/>
    </xf>
    <xf numFmtId="165" fontId="7" fillId="2" borderId="2" xfId="3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" fontId="20" fillId="2" borderId="2" xfId="4" applyNumberFormat="1" applyFont="1" applyFill="1" applyBorder="1" applyAlignment="1">
      <alignment horizontal="center" wrapText="1"/>
    </xf>
    <xf numFmtId="0" fontId="20" fillId="2" borderId="23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3" fillId="0" borderId="10" xfId="0" applyFont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1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13" fillId="0" borderId="23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top"/>
    </xf>
    <xf numFmtId="0" fontId="13" fillId="0" borderId="28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</cellXfs>
  <cellStyles count="5">
    <cellStyle name="Millares" xfId="1" builtinId="3"/>
    <cellStyle name="Moneda" xfId="3" builtinId="4"/>
    <cellStyle name="Normal" xfId="0" builtinId="0"/>
    <cellStyle name="Normal 3" xfId="2"/>
    <cellStyle name="Texto explicativo" xfId="4" builtinId="53"/>
  </cellStyles>
  <dxfs count="0"/>
  <tableStyles count="0" defaultTableStyle="TableStyleMedium2" defaultPivotStyle="PivotStyleLight16"/>
  <colors>
    <mruColors>
      <color rgb="FF00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55"/>
  <sheetViews>
    <sheetView tabSelected="1" view="pageBreakPreview" topLeftCell="A41" zoomScale="78" zoomScaleNormal="78" zoomScaleSheetLayoutView="78" workbookViewId="0">
      <pane ySplit="624" topLeftCell="A49" activePane="bottomLeft"/>
      <selection activeCell="A41" sqref="A1:A1048576"/>
      <selection pane="bottomLeft" activeCell="A50" sqref="A50:K50"/>
    </sheetView>
  </sheetViews>
  <sheetFormatPr baseColWidth="10" defaultColWidth="11.44140625" defaultRowHeight="14.4" x14ac:dyDescent="0.3"/>
  <cols>
    <col min="1" max="1" width="48.33203125" style="1" customWidth="1"/>
    <col min="2" max="2" width="53.44140625" style="1" bestFit="1" customWidth="1"/>
    <col min="3" max="3" width="38.44140625" style="1" customWidth="1"/>
    <col min="4" max="4" width="46.33203125" style="1" bestFit="1" customWidth="1"/>
    <col min="5" max="6" width="11.33203125" style="1" customWidth="1"/>
    <col min="7" max="7" width="15.44140625" style="1" customWidth="1"/>
    <col min="8" max="8" width="20.44140625" style="1" customWidth="1"/>
    <col min="9" max="9" width="23.5546875" style="160" customWidth="1"/>
    <col min="10" max="10" width="19.88671875" style="1" customWidth="1"/>
    <col min="11" max="11" width="19" style="1" customWidth="1"/>
    <col min="12" max="13" width="2.88671875" style="1" bestFit="1" customWidth="1"/>
    <col min="14" max="14" width="3.44140625" style="1" bestFit="1" customWidth="1"/>
    <col min="15" max="15" width="3" style="1" bestFit="1" customWidth="1"/>
    <col min="16" max="16" width="3.44140625" style="1" bestFit="1" customWidth="1"/>
    <col min="17" max="18" width="2.6640625" style="1" bestFit="1" customWidth="1"/>
    <col min="19" max="19" width="3" style="1" bestFit="1" customWidth="1"/>
    <col min="20" max="20" width="2.88671875" style="2" bestFit="1" customWidth="1"/>
    <col min="21" max="22" width="3" style="1" bestFit="1" customWidth="1"/>
    <col min="23" max="23" width="4.88671875" style="1" customWidth="1"/>
    <col min="24" max="24" width="14.6640625" style="1" customWidth="1"/>
    <col min="25" max="25" width="13.33203125" style="1" customWidth="1"/>
    <col min="26" max="16384" width="11.44140625" style="1"/>
  </cols>
  <sheetData>
    <row r="1" spans="1:23" ht="26.25" customHeight="1" x14ac:dyDescent="0.3">
      <c r="A1" s="297" t="s">
        <v>130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9"/>
    </row>
    <row r="2" spans="1:23" ht="16.5" customHeight="1" x14ac:dyDescent="0.3">
      <c r="A2" s="300" t="s">
        <v>0</v>
      </c>
      <c r="B2" s="301" t="s">
        <v>50</v>
      </c>
      <c r="C2" s="303" t="s">
        <v>140</v>
      </c>
      <c r="D2" s="188"/>
      <c r="E2" s="301" t="s">
        <v>17</v>
      </c>
      <c r="F2" s="301" t="s">
        <v>1</v>
      </c>
      <c r="G2" s="301" t="s">
        <v>2</v>
      </c>
      <c r="H2" s="301" t="s">
        <v>3</v>
      </c>
      <c r="I2" s="301" t="s">
        <v>4</v>
      </c>
      <c r="J2" s="301" t="s">
        <v>16</v>
      </c>
      <c r="K2" s="301" t="s">
        <v>131</v>
      </c>
      <c r="L2" s="301" t="s">
        <v>5</v>
      </c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2"/>
    </row>
    <row r="3" spans="1:23" ht="27" customHeight="1" x14ac:dyDescent="0.3">
      <c r="A3" s="300"/>
      <c r="B3" s="301"/>
      <c r="C3" s="304"/>
      <c r="D3" s="189"/>
      <c r="E3" s="301"/>
      <c r="F3" s="301"/>
      <c r="G3" s="301"/>
      <c r="H3" s="301"/>
      <c r="I3" s="301"/>
      <c r="J3" s="301"/>
      <c r="K3" s="301"/>
      <c r="L3" s="135" t="s">
        <v>6</v>
      </c>
      <c r="M3" s="4" t="s">
        <v>7</v>
      </c>
      <c r="N3" s="4" t="s">
        <v>8</v>
      </c>
      <c r="O3" s="4" t="s">
        <v>9</v>
      </c>
      <c r="P3" s="4" t="s">
        <v>8</v>
      </c>
      <c r="Q3" s="4" t="s">
        <v>10</v>
      </c>
      <c r="R3" s="4" t="s">
        <v>10</v>
      </c>
      <c r="S3" s="4" t="s">
        <v>9</v>
      </c>
      <c r="T3" s="4" t="s">
        <v>11</v>
      </c>
      <c r="U3" s="4" t="s">
        <v>12</v>
      </c>
      <c r="V3" s="4" t="s">
        <v>13</v>
      </c>
      <c r="W3" s="78" t="s">
        <v>14</v>
      </c>
    </row>
    <row r="4" spans="1:23" ht="19.5" customHeight="1" x14ac:dyDescent="0.3">
      <c r="A4" s="311" t="s">
        <v>49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3"/>
    </row>
    <row r="5" spans="1:23" ht="21.75" customHeight="1" x14ac:dyDescent="0.3">
      <c r="A5" s="305" t="s">
        <v>111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8"/>
    </row>
    <row r="6" spans="1:23" ht="15.75" customHeight="1" x14ac:dyDescent="0.3">
      <c r="A6" s="318" t="s">
        <v>113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20"/>
    </row>
    <row r="7" spans="1:23" s="202" customFormat="1" ht="42.75" customHeight="1" x14ac:dyDescent="0.3">
      <c r="A7" s="314" t="s">
        <v>121</v>
      </c>
      <c r="B7" s="190" t="s">
        <v>141</v>
      </c>
      <c r="C7" s="190" t="s">
        <v>142</v>
      </c>
      <c r="D7" s="190"/>
      <c r="E7" s="191" t="s">
        <v>42</v>
      </c>
      <c r="F7" s="203">
        <v>10000</v>
      </c>
      <c r="G7" s="193">
        <v>1.7</v>
      </c>
      <c r="H7" s="194">
        <f t="shared" ref="H7:H15" si="0">F7*G7</f>
        <v>17000</v>
      </c>
      <c r="I7" s="204">
        <f>H7</f>
        <v>17000</v>
      </c>
      <c r="J7" s="194"/>
      <c r="K7" s="195"/>
      <c r="L7" s="205"/>
      <c r="M7" s="205"/>
      <c r="N7" s="200"/>
      <c r="O7" s="200" t="s">
        <v>47</v>
      </c>
      <c r="P7" s="199" t="s">
        <v>47</v>
      </c>
      <c r="Q7" s="199" t="s">
        <v>47</v>
      </c>
      <c r="R7" s="199"/>
      <c r="S7" s="199"/>
      <c r="T7" s="199"/>
      <c r="U7" s="199"/>
      <c r="V7" s="200"/>
      <c r="W7" s="206"/>
    </row>
    <row r="8" spans="1:23" s="202" customFormat="1" ht="21" customHeight="1" x14ac:dyDescent="0.3">
      <c r="A8" s="314"/>
      <c r="B8" s="190" t="s">
        <v>144</v>
      </c>
      <c r="C8" s="190" t="s">
        <v>143</v>
      </c>
      <c r="D8" s="190"/>
      <c r="E8" s="191" t="s">
        <v>18</v>
      </c>
      <c r="F8" s="192">
        <v>35</v>
      </c>
      <c r="G8" s="193">
        <v>42</v>
      </c>
      <c r="H8" s="194">
        <f t="shared" si="0"/>
        <v>1470</v>
      </c>
      <c r="I8" s="195">
        <f>H8</f>
        <v>1470</v>
      </c>
      <c r="J8" s="194"/>
      <c r="K8" s="195"/>
      <c r="L8" s="205"/>
      <c r="M8" s="205"/>
      <c r="N8" s="200"/>
      <c r="O8" s="200" t="s">
        <v>47</v>
      </c>
      <c r="P8" s="199" t="s">
        <v>47</v>
      </c>
      <c r="Q8" s="199" t="s">
        <v>47</v>
      </c>
      <c r="R8" s="199"/>
      <c r="S8" s="199"/>
      <c r="T8" s="199"/>
      <c r="U8" s="199"/>
      <c r="V8" s="200"/>
      <c r="W8" s="206"/>
    </row>
    <row r="9" spans="1:23" ht="30.75" customHeight="1" x14ac:dyDescent="0.3">
      <c r="A9" s="314"/>
      <c r="B9" s="6" t="s">
        <v>40</v>
      </c>
      <c r="C9" s="6"/>
      <c r="D9" s="6"/>
      <c r="E9" s="7" t="s">
        <v>22</v>
      </c>
      <c r="F9" s="22">
        <v>450</v>
      </c>
      <c r="G9" s="9">
        <v>20</v>
      </c>
      <c r="H9" s="10">
        <f t="shared" si="0"/>
        <v>9000</v>
      </c>
      <c r="I9" s="47"/>
      <c r="J9" s="10"/>
      <c r="K9" s="11">
        <f>F9*G9</f>
        <v>9000</v>
      </c>
      <c r="L9" s="12"/>
      <c r="M9" s="12"/>
      <c r="N9" s="137"/>
      <c r="O9" s="137"/>
      <c r="P9" s="20"/>
      <c r="Q9" s="20" t="s">
        <v>47</v>
      </c>
      <c r="R9" s="20" t="s">
        <v>47</v>
      </c>
      <c r="S9" s="20" t="s">
        <v>47</v>
      </c>
      <c r="T9" s="20" t="s">
        <v>47</v>
      </c>
      <c r="U9" s="20" t="s">
        <v>47</v>
      </c>
      <c r="V9" s="137"/>
      <c r="W9" s="154"/>
    </row>
    <row r="10" spans="1:23" ht="14.25" customHeight="1" x14ac:dyDescent="0.3">
      <c r="A10" s="314"/>
      <c r="B10" s="6" t="s">
        <v>33</v>
      </c>
      <c r="C10" s="6"/>
      <c r="D10" s="6"/>
      <c r="E10" s="7" t="s">
        <v>31</v>
      </c>
      <c r="F10" s="22">
        <v>350</v>
      </c>
      <c r="G10" s="9">
        <v>5</v>
      </c>
      <c r="H10" s="10">
        <f t="shared" si="0"/>
        <v>1750</v>
      </c>
      <c r="I10" s="47"/>
      <c r="J10" s="10">
        <f>H10</f>
        <v>1750</v>
      </c>
      <c r="K10" s="11"/>
      <c r="L10" s="12"/>
      <c r="M10" s="12"/>
      <c r="N10" s="137"/>
      <c r="O10" s="137"/>
      <c r="P10" s="20"/>
      <c r="Q10" s="20"/>
      <c r="R10" s="20"/>
      <c r="S10" s="20" t="s">
        <v>47</v>
      </c>
      <c r="T10" s="20" t="s">
        <v>47</v>
      </c>
      <c r="U10" s="20" t="s">
        <v>47</v>
      </c>
      <c r="V10" s="137" t="s">
        <v>47</v>
      </c>
      <c r="W10" s="154"/>
    </row>
    <row r="11" spans="1:23" ht="18" customHeight="1" x14ac:dyDescent="0.3">
      <c r="A11" s="314"/>
      <c r="B11" s="309" t="s">
        <v>68</v>
      </c>
      <c r="C11" s="21" t="s">
        <v>145</v>
      </c>
      <c r="D11" s="21"/>
      <c r="E11" s="7"/>
      <c r="F11" s="22">
        <v>3000</v>
      </c>
      <c r="G11" s="9">
        <v>0.4</v>
      </c>
      <c r="H11" s="10">
        <f t="shared" si="0"/>
        <v>1200</v>
      </c>
      <c r="I11" s="47">
        <f t="shared" ref="I11:I13" si="1">H11</f>
        <v>1200</v>
      </c>
      <c r="J11" s="23"/>
      <c r="K11" s="23"/>
      <c r="L11" s="24"/>
      <c r="M11" s="24"/>
      <c r="N11" s="25"/>
      <c r="O11" s="156"/>
      <c r="P11" s="20"/>
      <c r="Q11" s="20"/>
      <c r="R11" s="20"/>
      <c r="S11" s="20"/>
      <c r="T11" s="20"/>
      <c r="U11" s="20"/>
      <c r="V11" s="137"/>
      <c r="W11" s="83"/>
    </row>
    <row r="12" spans="1:23" s="202" customFormat="1" ht="18" customHeight="1" x14ac:dyDescent="0.3">
      <c r="A12" s="314"/>
      <c r="B12" s="309"/>
      <c r="C12" s="190" t="s">
        <v>147</v>
      </c>
      <c r="D12" s="190"/>
      <c r="E12" s="191"/>
      <c r="F12" s="192">
        <v>10567</v>
      </c>
      <c r="G12" s="193">
        <v>0.4</v>
      </c>
      <c r="H12" s="194">
        <f t="shared" ref="H12:H13" si="2">F12*G12</f>
        <v>4226.8</v>
      </c>
      <c r="I12" s="195">
        <f t="shared" si="1"/>
        <v>4226.8</v>
      </c>
      <c r="J12" s="196"/>
      <c r="K12" s="196"/>
      <c r="L12" s="197"/>
      <c r="M12" s="197"/>
      <c r="N12" s="197"/>
      <c r="O12" s="198"/>
      <c r="P12" s="199"/>
      <c r="Q12" s="199"/>
      <c r="R12" s="199"/>
      <c r="S12" s="199"/>
      <c r="T12" s="199"/>
      <c r="U12" s="199"/>
      <c r="V12" s="200"/>
      <c r="W12" s="201"/>
    </row>
    <row r="13" spans="1:23" ht="104.4" customHeight="1" x14ac:dyDescent="0.3">
      <c r="A13" s="314"/>
      <c r="B13" s="309"/>
      <c r="C13" s="21" t="s">
        <v>146</v>
      </c>
      <c r="D13" s="21"/>
      <c r="E13" s="7"/>
      <c r="F13" s="22">
        <v>3000</v>
      </c>
      <c r="G13" s="9">
        <v>0.4</v>
      </c>
      <c r="H13" s="10">
        <f t="shared" si="2"/>
        <v>1200</v>
      </c>
      <c r="I13" s="47">
        <f t="shared" si="1"/>
        <v>1200</v>
      </c>
      <c r="J13" s="23"/>
      <c r="K13" s="23"/>
      <c r="L13" s="24"/>
      <c r="M13" s="24"/>
      <c r="N13" s="25"/>
      <c r="O13" s="156"/>
      <c r="P13" s="20"/>
      <c r="Q13" s="20"/>
      <c r="R13" s="20"/>
      <c r="S13" s="20"/>
      <c r="T13" s="20"/>
      <c r="U13" s="20"/>
      <c r="V13" s="137"/>
      <c r="W13" s="83"/>
    </row>
    <row r="14" spans="1:23" ht="18.75" customHeight="1" x14ac:dyDescent="0.3">
      <c r="A14" s="314"/>
      <c r="B14" s="185" t="s">
        <v>23</v>
      </c>
      <c r="C14" s="21"/>
      <c r="D14" s="21"/>
      <c r="E14" s="7" t="s">
        <v>22</v>
      </c>
      <c r="F14" s="22">
        <v>100</v>
      </c>
      <c r="G14" s="9">
        <v>20</v>
      </c>
      <c r="H14" s="10">
        <f t="shared" si="0"/>
        <v>2000</v>
      </c>
      <c r="I14" s="47"/>
      <c r="J14" s="10"/>
      <c r="K14" s="11">
        <f>F14*G14</f>
        <v>2000</v>
      </c>
      <c r="L14" s="24"/>
      <c r="M14" s="24"/>
      <c r="N14" s="25"/>
      <c r="O14" s="25"/>
      <c r="P14" s="20" t="s">
        <v>47</v>
      </c>
      <c r="Q14" s="20" t="s">
        <v>47</v>
      </c>
      <c r="R14" s="20" t="s">
        <v>47</v>
      </c>
      <c r="S14" s="20" t="s">
        <v>47</v>
      </c>
      <c r="T14" s="20" t="s">
        <v>47</v>
      </c>
      <c r="U14" s="20" t="s">
        <v>47</v>
      </c>
      <c r="V14" s="137"/>
      <c r="W14" s="83"/>
    </row>
    <row r="15" spans="1:23" ht="28.5" customHeight="1" x14ac:dyDescent="0.3">
      <c r="A15" s="314"/>
      <c r="B15" s="21" t="s">
        <v>24</v>
      </c>
      <c r="C15" s="21"/>
      <c r="D15" s="21"/>
      <c r="E15" s="7" t="s">
        <v>31</v>
      </c>
      <c r="F15" s="22">
        <v>80</v>
      </c>
      <c r="G15" s="26">
        <v>5</v>
      </c>
      <c r="H15" s="10">
        <f t="shared" si="0"/>
        <v>400</v>
      </c>
      <c r="I15" s="47"/>
      <c r="J15" s="10">
        <f>F15*G15</f>
        <v>400</v>
      </c>
      <c r="K15" s="11"/>
      <c r="L15" s="63"/>
      <c r="M15" s="63"/>
      <c r="N15" s="50"/>
      <c r="O15" s="50"/>
      <c r="P15" s="20"/>
      <c r="Q15" s="20"/>
      <c r="R15" s="20"/>
      <c r="S15" s="20" t="s">
        <v>47</v>
      </c>
      <c r="T15" s="20" t="s">
        <v>47</v>
      </c>
      <c r="U15" s="20" t="s">
        <v>47</v>
      </c>
      <c r="V15" s="137" t="s">
        <v>47</v>
      </c>
      <c r="W15" s="155"/>
    </row>
    <row r="16" spans="1:23" ht="15.75" customHeight="1" x14ac:dyDescent="0.3">
      <c r="A16" s="315" t="s">
        <v>38</v>
      </c>
      <c r="B16" s="316"/>
      <c r="C16" s="316"/>
      <c r="D16" s="316"/>
      <c r="E16" s="316"/>
      <c r="F16" s="316"/>
      <c r="G16" s="317"/>
      <c r="H16" s="64">
        <f>SUM(H7:H15)</f>
        <v>38246.800000000003</v>
      </c>
      <c r="I16" s="64">
        <f>SUM(I7:I15)</f>
        <v>25096.799999999999</v>
      </c>
      <c r="J16" s="64">
        <f>SUM(J7:J15)</f>
        <v>2150</v>
      </c>
      <c r="K16" s="64">
        <f>SUM(K7:K15)</f>
        <v>11000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85"/>
    </row>
    <row r="17" spans="1:24" s="2" customFormat="1" ht="15.75" customHeight="1" x14ac:dyDescent="0.3">
      <c r="A17" s="321" t="s">
        <v>133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310"/>
    </row>
    <row r="18" spans="1:24" s="2" customFormat="1" ht="15.75" customHeight="1" x14ac:dyDescent="0.3">
      <c r="A18" s="322" t="s">
        <v>139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3"/>
    </row>
    <row r="19" spans="1:24" ht="15.75" customHeight="1" x14ac:dyDescent="0.3">
      <c r="A19" s="267" t="s">
        <v>122</v>
      </c>
      <c r="B19" s="260" t="s">
        <v>68</v>
      </c>
      <c r="C19" s="21" t="s">
        <v>148</v>
      </c>
      <c r="D19" s="21"/>
      <c r="E19" s="7" t="s">
        <v>42</v>
      </c>
      <c r="F19" s="8">
        <v>5000</v>
      </c>
      <c r="G19" s="9">
        <v>0.4</v>
      </c>
      <c r="H19" s="10">
        <f>F19*G19</f>
        <v>2000</v>
      </c>
      <c r="I19" s="162">
        <f>H19</f>
        <v>2000</v>
      </c>
      <c r="J19" s="10"/>
      <c r="K19" s="11"/>
      <c r="L19" s="13"/>
      <c r="M19" s="13"/>
      <c r="N19" s="13"/>
      <c r="O19" s="13" t="s">
        <v>47</v>
      </c>
      <c r="P19" s="13" t="s">
        <v>47</v>
      </c>
      <c r="Q19" s="14" t="s">
        <v>47</v>
      </c>
      <c r="R19" s="15"/>
      <c r="S19" s="15"/>
      <c r="T19" s="15"/>
      <c r="U19" s="12"/>
      <c r="V19" s="12"/>
      <c r="W19" s="87"/>
    </row>
    <row r="20" spans="1:24" ht="15.75" customHeight="1" x14ac:dyDescent="0.3">
      <c r="A20" s="267"/>
      <c r="B20" s="261"/>
      <c r="C20" s="21" t="s">
        <v>149</v>
      </c>
      <c r="D20" s="21"/>
      <c r="E20" s="7" t="s">
        <v>42</v>
      </c>
      <c r="F20" s="8">
        <v>4000</v>
      </c>
      <c r="G20" s="9">
        <v>0.4</v>
      </c>
      <c r="H20" s="10">
        <f t="shared" ref="H20:H23" si="3">F20*G20</f>
        <v>1600</v>
      </c>
      <c r="I20" s="162">
        <f t="shared" ref="I20:I23" si="4">H20</f>
        <v>1600</v>
      </c>
      <c r="J20" s="10"/>
      <c r="K20" s="11"/>
      <c r="L20" s="13"/>
      <c r="M20" s="13"/>
      <c r="N20" s="13"/>
      <c r="O20" s="13"/>
      <c r="P20" s="13"/>
      <c r="Q20" s="137"/>
      <c r="R20" s="15"/>
      <c r="S20" s="15"/>
      <c r="T20" s="15"/>
      <c r="U20" s="12"/>
      <c r="V20" s="12"/>
      <c r="W20" s="87"/>
    </row>
    <row r="21" spans="1:24" ht="15.75" customHeight="1" x14ac:dyDescent="0.3">
      <c r="A21" s="267"/>
      <c r="B21" s="261"/>
      <c r="C21" s="21" t="s">
        <v>147</v>
      </c>
      <c r="D21" s="21"/>
      <c r="E21" s="7" t="s">
        <v>42</v>
      </c>
      <c r="F21" s="8">
        <v>3000</v>
      </c>
      <c r="G21" s="9">
        <v>0.4</v>
      </c>
      <c r="H21" s="10">
        <f t="shared" si="3"/>
        <v>1200</v>
      </c>
      <c r="I21" s="162">
        <f t="shared" si="4"/>
        <v>1200</v>
      </c>
      <c r="J21" s="10"/>
      <c r="K21" s="11"/>
      <c r="L21" s="13"/>
      <c r="M21" s="13"/>
      <c r="N21" s="13"/>
      <c r="O21" s="13"/>
      <c r="P21" s="13"/>
      <c r="Q21" s="137"/>
      <c r="R21" s="15"/>
      <c r="S21" s="15"/>
      <c r="T21" s="15"/>
      <c r="U21" s="12"/>
      <c r="V21" s="12"/>
      <c r="W21" s="87"/>
    </row>
    <row r="22" spans="1:24" ht="15.75" customHeight="1" x14ac:dyDescent="0.3">
      <c r="A22" s="267"/>
      <c r="B22" s="261"/>
      <c r="C22" s="21" t="s">
        <v>146</v>
      </c>
      <c r="D22" s="21"/>
      <c r="E22" s="7" t="s">
        <v>42</v>
      </c>
      <c r="F22" s="8">
        <v>3000</v>
      </c>
      <c r="G22" s="9">
        <v>0.4</v>
      </c>
      <c r="H22" s="10">
        <f t="shared" si="3"/>
        <v>1200</v>
      </c>
      <c r="I22" s="162">
        <f t="shared" si="4"/>
        <v>1200</v>
      </c>
      <c r="J22" s="10"/>
      <c r="K22" s="11"/>
      <c r="L22" s="13"/>
      <c r="M22" s="13"/>
      <c r="N22" s="13"/>
      <c r="O22" s="13"/>
      <c r="P22" s="13"/>
      <c r="Q22" s="137"/>
      <c r="R22" s="15"/>
      <c r="S22" s="15"/>
      <c r="T22" s="15"/>
      <c r="U22" s="12"/>
      <c r="V22" s="12"/>
      <c r="W22" s="87"/>
    </row>
    <row r="23" spans="1:24" ht="15.75" customHeight="1" x14ac:dyDescent="0.3">
      <c r="A23" s="267"/>
      <c r="B23" s="262"/>
      <c r="C23" s="21" t="s">
        <v>150</v>
      </c>
      <c r="D23" s="21"/>
      <c r="E23" s="7" t="s">
        <v>42</v>
      </c>
      <c r="F23" s="8">
        <v>5000</v>
      </c>
      <c r="G23" s="9">
        <v>0.4</v>
      </c>
      <c r="H23" s="10">
        <f t="shared" si="3"/>
        <v>2000</v>
      </c>
      <c r="I23" s="162">
        <f t="shared" si="4"/>
        <v>2000</v>
      </c>
      <c r="J23" s="10"/>
      <c r="K23" s="11"/>
      <c r="L23" s="13"/>
      <c r="M23" s="13"/>
      <c r="N23" s="13"/>
      <c r="O23" s="13"/>
      <c r="P23" s="13"/>
      <c r="Q23" s="137"/>
      <c r="R23" s="15"/>
      <c r="S23" s="15"/>
      <c r="T23" s="15"/>
      <c r="U23" s="12"/>
      <c r="V23" s="12"/>
      <c r="W23" s="87"/>
    </row>
    <row r="24" spans="1:24" ht="15.75" customHeight="1" x14ac:dyDescent="0.3">
      <c r="A24" s="267"/>
      <c r="B24" s="21" t="s">
        <v>101</v>
      </c>
      <c r="C24" s="21"/>
      <c r="D24" s="21"/>
      <c r="E24" s="7" t="s">
        <v>22</v>
      </c>
      <c r="F24" s="8">
        <v>80</v>
      </c>
      <c r="G24" s="9">
        <v>20</v>
      </c>
      <c r="H24" s="10">
        <f>F24*G24</f>
        <v>1600</v>
      </c>
      <c r="I24" s="162"/>
      <c r="J24" s="10"/>
      <c r="K24" s="11">
        <f>H24</f>
        <v>1600</v>
      </c>
      <c r="L24" s="13"/>
      <c r="M24" s="13"/>
      <c r="N24" s="13"/>
      <c r="O24" s="13"/>
      <c r="P24" s="13"/>
      <c r="Q24" s="48" t="s">
        <v>47</v>
      </c>
      <c r="R24" s="48" t="s">
        <v>47</v>
      </c>
      <c r="S24" s="48"/>
      <c r="T24" s="48"/>
      <c r="U24" s="12"/>
      <c r="V24" s="12"/>
      <c r="W24" s="87"/>
    </row>
    <row r="25" spans="1:24" ht="26.25" customHeight="1" x14ac:dyDescent="0.3">
      <c r="A25" s="267"/>
      <c r="B25" s="21" t="s">
        <v>102</v>
      </c>
      <c r="C25" s="21"/>
      <c r="D25" s="21"/>
      <c r="E25" s="7" t="s">
        <v>42</v>
      </c>
      <c r="F25" s="22">
        <v>8</v>
      </c>
      <c r="G25" s="9">
        <v>40</v>
      </c>
      <c r="H25" s="10">
        <f>F25*G25</f>
        <v>320</v>
      </c>
      <c r="I25" s="47"/>
      <c r="J25" s="10">
        <f>H25</f>
        <v>320</v>
      </c>
      <c r="K25" s="11"/>
      <c r="L25" s="13"/>
      <c r="M25" s="13"/>
      <c r="N25" s="13"/>
      <c r="O25" s="13"/>
      <c r="P25" s="13"/>
      <c r="Q25" s="48"/>
      <c r="R25" s="48" t="s">
        <v>47</v>
      </c>
      <c r="S25" s="48" t="s">
        <v>47</v>
      </c>
      <c r="T25" s="48" t="s">
        <v>47</v>
      </c>
      <c r="U25" s="12"/>
      <c r="V25" s="12"/>
      <c r="W25" s="87"/>
    </row>
    <row r="26" spans="1:24" ht="16.5" customHeight="1" x14ac:dyDescent="0.3">
      <c r="A26" s="79" t="s">
        <v>39</v>
      </c>
      <c r="B26" s="44"/>
      <c r="C26" s="44"/>
      <c r="D26" s="44"/>
      <c r="E26" s="44"/>
      <c r="F26" s="44"/>
      <c r="G26" s="44"/>
      <c r="H26" s="16">
        <f>SUM(H19:H25)</f>
        <v>9920</v>
      </c>
      <c r="I26" s="16">
        <f>SUM(I17:I25)</f>
        <v>8000</v>
      </c>
      <c r="J26" s="16">
        <f>SUM(J19:J25)</f>
        <v>320</v>
      </c>
      <c r="K26" s="16">
        <f>SUM(K19:K25)</f>
        <v>1600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80"/>
    </row>
    <row r="27" spans="1:24" s="2" customFormat="1" ht="19.5" customHeight="1" x14ac:dyDescent="0.3">
      <c r="A27" s="305" t="s">
        <v>112</v>
      </c>
      <c r="B27" s="306"/>
      <c r="C27" s="306"/>
      <c r="D27" s="306"/>
      <c r="E27" s="306"/>
      <c r="F27" s="306"/>
      <c r="G27" s="306"/>
      <c r="H27" s="306"/>
      <c r="I27" s="306"/>
      <c r="J27" s="30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33"/>
    </row>
    <row r="28" spans="1:24" ht="19.5" customHeight="1" x14ac:dyDescent="0.3">
      <c r="A28" s="270" t="s">
        <v>132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81"/>
    </row>
    <row r="29" spans="1:24" s="2" customFormat="1" ht="25.5" customHeight="1" x14ac:dyDescent="0.3">
      <c r="A29" s="272" t="s">
        <v>123</v>
      </c>
      <c r="B29" s="131" t="s">
        <v>69</v>
      </c>
      <c r="C29" s="136" t="s">
        <v>173</v>
      </c>
      <c r="D29" s="136"/>
      <c r="E29" s="20" t="s">
        <v>42</v>
      </c>
      <c r="F29" s="20">
        <v>15</v>
      </c>
      <c r="G29" s="29">
        <v>452.4</v>
      </c>
      <c r="H29" s="10">
        <f>F29*G29</f>
        <v>6786</v>
      </c>
      <c r="I29" s="163">
        <f>H29</f>
        <v>6786</v>
      </c>
      <c r="J29" s="131"/>
      <c r="K29" s="131"/>
      <c r="L29" s="5"/>
      <c r="M29" s="5"/>
      <c r="N29" s="5"/>
      <c r="O29" s="157" t="s">
        <v>47</v>
      </c>
      <c r="P29" s="30" t="s">
        <v>47</v>
      </c>
      <c r="Q29" s="30"/>
      <c r="R29" s="30"/>
      <c r="S29" s="157"/>
      <c r="T29" s="157"/>
      <c r="U29" s="5"/>
      <c r="V29" s="5"/>
      <c r="W29" s="88"/>
      <c r="X29" s="181"/>
    </row>
    <row r="30" spans="1:24" s="202" customFormat="1" ht="25.5" customHeight="1" x14ac:dyDescent="0.3">
      <c r="A30" s="272"/>
      <c r="B30" s="207" t="s">
        <v>172</v>
      </c>
      <c r="C30" s="208" t="s">
        <v>174</v>
      </c>
      <c r="D30" s="208"/>
      <c r="E30" s="199" t="s">
        <v>42</v>
      </c>
      <c r="F30" s="199">
        <v>15</v>
      </c>
      <c r="G30" s="209">
        <v>35</v>
      </c>
      <c r="H30" s="194">
        <f>+G30*F30</f>
        <v>525</v>
      </c>
      <c r="I30" s="210">
        <v>525</v>
      </c>
      <c r="J30" s="207"/>
      <c r="K30" s="207"/>
      <c r="L30" s="61"/>
      <c r="M30" s="61"/>
      <c r="N30" s="61"/>
      <c r="O30" s="211"/>
      <c r="P30" s="191"/>
      <c r="Q30" s="191"/>
      <c r="R30" s="191"/>
      <c r="S30" s="211"/>
      <c r="T30" s="211"/>
      <c r="U30" s="61"/>
      <c r="V30" s="61"/>
      <c r="W30" s="103"/>
      <c r="X30" s="212"/>
    </row>
    <row r="31" spans="1:24" s="202" customFormat="1" ht="25.5" customHeight="1" x14ac:dyDescent="0.3">
      <c r="A31" s="272"/>
      <c r="B31" s="207" t="s">
        <v>179</v>
      </c>
      <c r="C31" s="208" t="s">
        <v>180</v>
      </c>
      <c r="D31" s="208"/>
      <c r="E31" s="199" t="s">
        <v>42</v>
      </c>
      <c r="F31" s="199">
        <v>1</v>
      </c>
      <c r="G31" s="209">
        <v>50</v>
      </c>
      <c r="H31" s="194">
        <v>50</v>
      </c>
      <c r="I31" s="210">
        <v>50</v>
      </c>
      <c r="J31" s="207"/>
      <c r="K31" s="207"/>
      <c r="L31" s="61"/>
      <c r="M31" s="61"/>
      <c r="N31" s="61"/>
      <c r="O31" s="211"/>
      <c r="P31" s="191"/>
      <c r="Q31" s="191"/>
      <c r="R31" s="191"/>
      <c r="S31" s="211"/>
      <c r="T31" s="211"/>
      <c r="U31" s="61"/>
      <c r="V31" s="61"/>
      <c r="W31" s="103"/>
      <c r="X31" s="212"/>
    </row>
    <row r="32" spans="1:24" s="202" customFormat="1" ht="25.5" customHeight="1" x14ac:dyDescent="0.3">
      <c r="A32" s="272"/>
      <c r="B32" s="207" t="s">
        <v>177</v>
      </c>
      <c r="C32" s="208" t="s">
        <v>178</v>
      </c>
      <c r="D32" s="208"/>
      <c r="E32" s="199" t="s">
        <v>42</v>
      </c>
      <c r="F32" s="199">
        <v>8</v>
      </c>
      <c r="G32" s="209">
        <v>8</v>
      </c>
      <c r="H32" s="194">
        <f>+G32*F32</f>
        <v>64</v>
      </c>
      <c r="I32" s="210">
        <v>64</v>
      </c>
      <c r="J32" s="207"/>
      <c r="K32" s="207"/>
      <c r="L32" s="61"/>
      <c r="M32" s="61"/>
      <c r="N32" s="61"/>
      <c r="O32" s="211"/>
      <c r="P32" s="191"/>
      <c r="Q32" s="191"/>
      <c r="R32" s="191"/>
      <c r="S32" s="211"/>
      <c r="T32" s="211"/>
      <c r="U32" s="61"/>
      <c r="V32" s="61"/>
      <c r="W32" s="103"/>
      <c r="X32" s="212"/>
    </row>
    <row r="33" spans="1:24" s="202" customFormat="1" ht="25.5" customHeight="1" x14ac:dyDescent="0.3">
      <c r="A33" s="272"/>
      <c r="B33" s="208" t="s">
        <v>175</v>
      </c>
      <c r="C33" s="208" t="s">
        <v>176</v>
      </c>
      <c r="D33" s="208"/>
      <c r="E33" s="199" t="s">
        <v>42</v>
      </c>
      <c r="F33" s="199">
        <v>60</v>
      </c>
      <c r="G33" s="209">
        <v>1.25</v>
      </c>
      <c r="H33" s="194">
        <f>+F33*G33</f>
        <v>75</v>
      </c>
      <c r="I33" s="210">
        <v>75</v>
      </c>
      <c r="J33" s="207"/>
      <c r="K33" s="207"/>
      <c r="L33" s="61"/>
      <c r="M33" s="61"/>
      <c r="N33" s="61"/>
      <c r="O33" s="211"/>
      <c r="P33" s="191"/>
      <c r="Q33" s="191"/>
      <c r="R33" s="191"/>
      <c r="S33" s="211"/>
      <c r="T33" s="211"/>
      <c r="U33" s="61"/>
      <c r="V33" s="61"/>
      <c r="W33" s="103"/>
      <c r="X33" s="212"/>
    </row>
    <row r="34" spans="1:24" s="2" customFormat="1" ht="18" customHeight="1" x14ac:dyDescent="0.3">
      <c r="A34" s="272"/>
      <c r="B34" s="33" t="s">
        <v>70</v>
      </c>
      <c r="C34" s="33"/>
      <c r="D34" s="33"/>
      <c r="E34" s="30" t="s">
        <v>22</v>
      </c>
      <c r="F34" s="30">
        <v>20</v>
      </c>
      <c r="G34" s="29">
        <v>20</v>
      </c>
      <c r="H34" s="10">
        <f>F34*G34</f>
        <v>400</v>
      </c>
      <c r="I34" s="31"/>
      <c r="J34" s="31"/>
      <c r="K34" s="29">
        <f>H34</f>
        <v>400</v>
      </c>
      <c r="L34" s="15"/>
      <c r="M34" s="15"/>
      <c r="N34" s="15"/>
      <c r="O34" s="137"/>
      <c r="P34" s="49" t="s">
        <v>47</v>
      </c>
      <c r="Q34" s="49" t="s">
        <v>47</v>
      </c>
      <c r="R34" s="49" t="s">
        <v>47</v>
      </c>
      <c r="S34" s="137"/>
      <c r="T34" s="137"/>
      <c r="U34" s="15"/>
      <c r="V34" s="15"/>
      <c r="W34" s="82"/>
    </row>
    <row r="35" spans="1:24" ht="15.75" customHeight="1" x14ac:dyDescent="0.3">
      <c r="A35" s="128" t="s">
        <v>34</v>
      </c>
      <c r="B35" s="129"/>
      <c r="C35" s="182"/>
      <c r="D35" s="187"/>
      <c r="E35" s="129"/>
      <c r="F35" s="129"/>
      <c r="G35" s="66"/>
      <c r="H35" s="66">
        <f>SUM(H29:H34)</f>
        <v>7900</v>
      </c>
      <c r="I35" s="66">
        <f>SUM(I29:I34)</f>
        <v>7500</v>
      </c>
      <c r="J35" s="66">
        <f>SUM(J29:J34)</f>
        <v>0</v>
      </c>
      <c r="K35" s="66">
        <f>SUM(K29:K34)</f>
        <v>400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86"/>
    </row>
    <row r="36" spans="1:24" s="2" customFormat="1" ht="20.25" customHeight="1" x14ac:dyDescent="0.3">
      <c r="A36" s="305" t="s">
        <v>114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8"/>
    </row>
    <row r="37" spans="1:24" s="2" customFormat="1" ht="17.25" customHeight="1" x14ac:dyDescent="0.3">
      <c r="A37" s="305" t="s">
        <v>115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8"/>
    </row>
    <row r="38" spans="1:24" s="2" customFormat="1" ht="28.5" customHeight="1" x14ac:dyDescent="0.3">
      <c r="A38" s="132" t="s">
        <v>62</v>
      </c>
      <c r="B38" s="33" t="s">
        <v>44</v>
      </c>
      <c r="C38" s="33"/>
      <c r="D38" s="33"/>
      <c r="E38" s="30" t="s">
        <v>42</v>
      </c>
      <c r="F38" s="30">
        <v>20</v>
      </c>
      <c r="G38" s="32">
        <v>50</v>
      </c>
      <c r="H38" s="32">
        <f>(F38*G38)</f>
        <v>1000</v>
      </c>
      <c r="I38" s="32"/>
      <c r="J38" s="29">
        <f>H38</f>
        <v>1000</v>
      </c>
      <c r="K38" s="31"/>
      <c r="L38" s="15"/>
      <c r="M38" s="48" t="s">
        <v>47</v>
      </c>
      <c r="N38" s="48"/>
      <c r="O38" s="48" t="s">
        <v>47</v>
      </c>
      <c r="P38" s="48"/>
      <c r="Q38" s="48" t="s">
        <v>47</v>
      </c>
      <c r="R38" s="48"/>
      <c r="S38" s="48" t="s">
        <v>47</v>
      </c>
      <c r="T38" s="48"/>
      <c r="U38" s="48" t="s">
        <v>47</v>
      </c>
      <c r="V38" s="48"/>
      <c r="W38" s="90" t="s">
        <v>47</v>
      </c>
    </row>
    <row r="39" spans="1:24" s="2" customFormat="1" ht="47.25" customHeight="1" x14ac:dyDescent="0.3">
      <c r="A39" s="132" t="s">
        <v>63</v>
      </c>
      <c r="B39" s="33" t="s">
        <v>43</v>
      </c>
      <c r="C39" s="33"/>
      <c r="D39" s="33"/>
      <c r="E39" s="30" t="s">
        <v>42</v>
      </c>
      <c r="F39" s="30">
        <v>12</v>
      </c>
      <c r="G39" s="34">
        <v>80</v>
      </c>
      <c r="H39" s="32">
        <f t="shared" ref="H39:H41" si="5">(F39*G39)</f>
        <v>960</v>
      </c>
      <c r="I39" s="36"/>
      <c r="J39" s="35">
        <f>H39</f>
        <v>960</v>
      </c>
      <c r="K39" s="36"/>
      <c r="L39" s="30" t="s">
        <v>47</v>
      </c>
      <c r="M39" s="30" t="s">
        <v>47</v>
      </c>
      <c r="N39" s="30" t="s">
        <v>47</v>
      </c>
      <c r="O39" s="30" t="s">
        <v>47</v>
      </c>
      <c r="P39" s="30" t="s">
        <v>47</v>
      </c>
      <c r="Q39" s="30" t="s">
        <v>47</v>
      </c>
      <c r="R39" s="30" t="s">
        <v>47</v>
      </c>
      <c r="S39" s="30" t="s">
        <v>47</v>
      </c>
      <c r="T39" s="30" t="s">
        <v>47</v>
      </c>
      <c r="U39" s="30" t="s">
        <v>47</v>
      </c>
      <c r="V39" s="30" t="s">
        <v>47</v>
      </c>
      <c r="W39" s="91" t="s">
        <v>47</v>
      </c>
    </row>
    <row r="40" spans="1:24" s="2" customFormat="1" ht="41.25" customHeight="1" x14ac:dyDescent="0.3">
      <c r="A40" s="132" t="s">
        <v>64</v>
      </c>
      <c r="B40" s="33" t="s">
        <v>37</v>
      </c>
      <c r="C40" s="33"/>
      <c r="D40" s="33"/>
      <c r="E40" s="30" t="s">
        <v>42</v>
      </c>
      <c r="F40" s="38">
        <v>50</v>
      </c>
      <c r="G40" s="32">
        <v>40.020800000000001</v>
      </c>
      <c r="H40" s="32">
        <f t="shared" si="5"/>
        <v>2001.04</v>
      </c>
      <c r="I40" s="36"/>
      <c r="J40" s="35">
        <f>H40</f>
        <v>2001.04</v>
      </c>
      <c r="K40" s="36"/>
      <c r="L40" s="30" t="s">
        <v>47</v>
      </c>
      <c r="M40" s="30" t="s">
        <v>47</v>
      </c>
      <c r="N40" s="30" t="s">
        <v>47</v>
      </c>
      <c r="O40" s="30" t="s">
        <v>47</v>
      </c>
      <c r="P40" s="30" t="s">
        <v>47</v>
      </c>
      <c r="Q40" s="30" t="s">
        <v>47</v>
      </c>
      <c r="R40" s="30" t="s">
        <v>47</v>
      </c>
      <c r="S40" s="30" t="s">
        <v>47</v>
      </c>
      <c r="T40" s="30" t="s">
        <v>47</v>
      </c>
      <c r="U40" s="30" t="s">
        <v>47</v>
      </c>
      <c r="V40" s="30" t="s">
        <v>47</v>
      </c>
      <c r="W40" s="91" t="s">
        <v>47</v>
      </c>
    </row>
    <row r="41" spans="1:24" s="2" customFormat="1" ht="25.5" customHeight="1" x14ac:dyDescent="0.3">
      <c r="A41" s="92" t="s">
        <v>65</v>
      </c>
      <c r="B41" s="39" t="s">
        <v>61</v>
      </c>
      <c r="C41" s="39"/>
      <c r="D41" s="39"/>
      <c r="E41" s="30" t="s">
        <v>42</v>
      </c>
      <c r="F41" s="40">
        <v>20</v>
      </c>
      <c r="G41" s="34">
        <v>50</v>
      </c>
      <c r="H41" s="32">
        <f t="shared" si="5"/>
        <v>1000</v>
      </c>
      <c r="I41" s="41"/>
      <c r="J41" s="42">
        <f>H41</f>
        <v>1000</v>
      </c>
      <c r="K41" s="41"/>
      <c r="L41" s="30"/>
      <c r="M41" s="30"/>
      <c r="N41" s="30" t="s">
        <v>47</v>
      </c>
      <c r="O41" s="30" t="s">
        <v>47</v>
      </c>
      <c r="P41" s="30"/>
      <c r="Q41" s="30" t="s">
        <v>47</v>
      </c>
      <c r="R41" s="30" t="s">
        <v>47</v>
      </c>
      <c r="S41" s="30"/>
      <c r="T41" s="30"/>
      <c r="U41" s="30"/>
      <c r="V41" s="30"/>
      <c r="W41" s="91"/>
    </row>
    <row r="42" spans="1:24" s="2" customFormat="1" ht="19.5" customHeight="1" x14ac:dyDescent="0.3">
      <c r="A42" s="128" t="s">
        <v>45</v>
      </c>
      <c r="B42" s="129"/>
      <c r="C42" s="182"/>
      <c r="D42" s="187"/>
      <c r="E42" s="68"/>
      <c r="F42" s="68"/>
      <c r="G42" s="43"/>
      <c r="H42" s="138">
        <f>SUM(H38:H41)</f>
        <v>4961.04</v>
      </c>
      <c r="I42" s="138">
        <f>SUM(I38:I41)</f>
        <v>0</v>
      </c>
      <c r="J42" s="138">
        <f>SUM(J38:J41)</f>
        <v>4961.04</v>
      </c>
      <c r="K42" s="43">
        <f>SUM(K38+K39+K40+K41)</f>
        <v>0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3"/>
    </row>
    <row r="43" spans="1:24" ht="19.5" customHeight="1" thickBot="1" x14ac:dyDescent="0.35">
      <c r="A43" s="121" t="s">
        <v>21</v>
      </c>
      <c r="B43" s="122"/>
      <c r="C43" s="122"/>
      <c r="D43" s="122"/>
      <c r="E43" s="123"/>
      <c r="F43" s="124"/>
      <c r="G43" s="124"/>
      <c r="H43" s="125">
        <f>(H42+H35+H26+H16)</f>
        <v>61027.840000000004</v>
      </c>
      <c r="I43" s="125">
        <f>(I42+I35+I26+I16)</f>
        <v>40596.800000000003</v>
      </c>
      <c r="J43" s="125">
        <f>(J42+J35+J26+J16)</f>
        <v>7431.04</v>
      </c>
      <c r="K43" s="125">
        <f>(K42+K35+K26+K16)</f>
        <v>13000</v>
      </c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6"/>
    </row>
    <row r="44" spans="1:24" ht="18" customHeight="1" x14ac:dyDescent="0.3">
      <c r="A44" s="263" t="s">
        <v>66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5"/>
    </row>
    <row r="45" spans="1:24" s="2" customFormat="1" ht="26.25" customHeight="1" x14ac:dyDescent="0.3">
      <c r="A45" s="305" t="s">
        <v>116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8"/>
    </row>
    <row r="46" spans="1:24" s="2" customFormat="1" ht="17.25" customHeight="1" x14ac:dyDescent="0.3">
      <c r="A46" s="324" t="s">
        <v>110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6"/>
    </row>
    <row r="47" spans="1:24" s="202" customFormat="1" ht="18" customHeight="1" x14ac:dyDescent="0.3">
      <c r="A47" s="267" t="s">
        <v>109</v>
      </c>
      <c r="B47" s="213" t="s">
        <v>151</v>
      </c>
      <c r="C47" s="213" t="s">
        <v>152</v>
      </c>
      <c r="D47" s="213"/>
      <c r="E47" s="214" t="s">
        <v>46</v>
      </c>
      <c r="F47" s="199">
        <v>50</v>
      </c>
      <c r="G47" s="199">
        <v>200</v>
      </c>
      <c r="H47" s="215">
        <f>(F47*G47)</f>
        <v>10000</v>
      </c>
      <c r="I47" s="215">
        <f>H47</f>
        <v>10000</v>
      </c>
      <c r="J47" s="215"/>
      <c r="K47" s="215"/>
      <c r="L47" s="216"/>
      <c r="M47" s="216"/>
      <c r="N47" s="216"/>
      <c r="O47" s="216" t="s">
        <v>47</v>
      </c>
      <c r="P47" s="216" t="s">
        <v>47</v>
      </c>
      <c r="Q47" s="216"/>
      <c r="R47" s="216"/>
      <c r="S47" s="199"/>
      <c r="T47" s="199"/>
      <c r="U47" s="216"/>
      <c r="V47" s="216"/>
      <c r="W47" s="217"/>
    </row>
    <row r="48" spans="1:24" ht="18" customHeight="1" x14ac:dyDescent="0.3">
      <c r="A48" s="267"/>
      <c r="B48" s="153" t="s">
        <v>151</v>
      </c>
      <c r="C48" s="183" t="s">
        <v>153</v>
      </c>
      <c r="D48" s="183"/>
      <c r="E48" s="139" t="s">
        <v>46</v>
      </c>
      <c r="F48" s="18">
        <v>14</v>
      </c>
      <c r="G48" s="18">
        <v>100</v>
      </c>
      <c r="H48" s="19">
        <f>(F48*G48)</f>
        <v>1400</v>
      </c>
      <c r="I48" s="173">
        <f>H48</f>
        <v>1400</v>
      </c>
      <c r="J48" s="19"/>
      <c r="K48" s="19"/>
      <c r="L48" s="45"/>
      <c r="M48" s="45"/>
      <c r="N48" s="45"/>
      <c r="O48" s="45" t="s">
        <v>47</v>
      </c>
      <c r="P48" s="28" t="s">
        <v>47</v>
      </c>
      <c r="Q48" s="28"/>
      <c r="R48" s="28"/>
      <c r="S48" s="20"/>
      <c r="T48" s="20"/>
      <c r="U48" s="28"/>
      <c r="V48" s="45"/>
      <c r="W48" s="94"/>
    </row>
    <row r="49" spans="1:23" ht="15" customHeight="1" x14ac:dyDescent="0.3">
      <c r="A49" s="268" t="s">
        <v>38</v>
      </c>
      <c r="B49" s="269"/>
      <c r="C49" s="269"/>
      <c r="D49" s="269"/>
      <c r="E49" s="269"/>
      <c r="F49" s="269"/>
      <c r="G49" s="269"/>
      <c r="H49" s="16">
        <f>SUM(H47:H48)</f>
        <v>11400</v>
      </c>
      <c r="I49" s="16">
        <f>SUM(I47:I48)</f>
        <v>11400</v>
      </c>
      <c r="J49" s="16">
        <f>SUM(J47:J48)</f>
        <v>0</v>
      </c>
      <c r="K49" s="16">
        <f>SUM(K47:K48)</f>
        <v>0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80"/>
    </row>
    <row r="50" spans="1:23" s="2" customFormat="1" ht="15" customHeight="1" x14ac:dyDescent="0.3">
      <c r="A50" s="265" t="s">
        <v>117</v>
      </c>
      <c r="B50" s="266"/>
      <c r="C50" s="266"/>
      <c r="D50" s="266"/>
      <c r="E50" s="265"/>
      <c r="F50" s="265"/>
      <c r="G50" s="265"/>
      <c r="H50" s="265"/>
      <c r="I50" s="265"/>
      <c r="J50" s="265"/>
      <c r="K50" s="265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84"/>
    </row>
    <row r="51" spans="1:23" s="202" customFormat="1" ht="30" customHeight="1" x14ac:dyDescent="0.3">
      <c r="A51" s="294" t="s">
        <v>124</v>
      </c>
      <c r="B51" s="218" t="s">
        <v>155</v>
      </c>
      <c r="C51" s="219" t="s">
        <v>154</v>
      </c>
      <c r="D51" s="219" t="s">
        <v>261</v>
      </c>
      <c r="E51" s="220" t="s">
        <v>42</v>
      </c>
      <c r="F51" s="221">
        <v>12</v>
      </c>
      <c r="G51" s="221">
        <v>200</v>
      </c>
      <c r="H51" s="195">
        <f>F51*G51</f>
        <v>2400</v>
      </c>
      <c r="I51" s="210">
        <f>H51</f>
        <v>2400</v>
      </c>
      <c r="J51" s="207"/>
      <c r="K51" s="207"/>
      <c r="L51" s="61"/>
      <c r="M51" s="61"/>
      <c r="N51" s="61"/>
      <c r="O51" s="211"/>
      <c r="P51" s="191" t="s">
        <v>47</v>
      </c>
      <c r="Q51" s="191" t="s">
        <v>47</v>
      </c>
      <c r="R51" s="191"/>
      <c r="S51" s="191"/>
      <c r="T51" s="61"/>
      <c r="U51" s="61"/>
      <c r="V51" s="61"/>
      <c r="W51" s="103"/>
    </row>
    <row r="52" spans="1:23" s="202" customFormat="1" ht="16.5" customHeight="1" x14ac:dyDescent="0.3">
      <c r="A52" s="295"/>
      <c r="B52" s="222" t="s">
        <v>156</v>
      </c>
      <c r="C52" s="223" t="s">
        <v>157</v>
      </c>
      <c r="D52" s="223" t="s">
        <v>262</v>
      </c>
      <c r="E52" s="220" t="s">
        <v>42</v>
      </c>
      <c r="F52" s="221">
        <v>12</v>
      </c>
      <c r="G52" s="221">
        <v>7.25</v>
      </c>
      <c r="H52" s="195">
        <f t="shared" ref="H52:H82" si="6">F52*G52</f>
        <v>87</v>
      </c>
      <c r="I52" s="210">
        <f t="shared" ref="I52:I81" si="7">H52</f>
        <v>87</v>
      </c>
      <c r="J52" s="207"/>
      <c r="K52" s="207"/>
      <c r="L52" s="61"/>
      <c r="M52" s="61"/>
      <c r="N52" s="61"/>
      <c r="O52" s="61"/>
      <c r="P52" s="191" t="s">
        <v>47</v>
      </c>
      <c r="Q52" s="191" t="s">
        <v>47</v>
      </c>
      <c r="R52" s="191"/>
      <c r="S52" s="191"/>
      <c r="T52" s="61"/>
      <c r="U52" s="61"/>
      <c r="V52" s="61"/>
      <c r="W52" s="103"/>
    </row>
    <row r="53" spans="1:23" s="202" customFormat="1" ht="16.5" customHeight="1" x14ac:dyDescent="0.3">
      <c r="A53" s="295"/>
      <c r="B53" s="222" t="s">
        <v>158</v>
      </c>
      <c r="C53" s="223" t="s">
        <v>159</v>
      </c>
      <c r="D53" s="223" t="s">
        <v>263</v>
      </c>
      <c r="E53" s="220" t="s">
        <v>42</v>
      </c>
      <c r="F53" s="221">
        <v>12</v>
      </c>
      <c r="G53" s="221">
        <v>0.75</v>
      </c>
      <c r="H53" s="195">
        <f t="shared" si="6"/>
        <v>9</v>
      </c>
      <c r="I53" s="210">
        <f t="shared" si="7"/>
        <v>9</v>
      </c>
      <c r="J53" s="207"/>
      <c r="K53" s="207"/>
      <c r="L53" s="61"/>
      <c r="M53" s="61"/>
      <c r="N53" s="61"/>
      <c r="O53" s="61"/>
      <c r="P53" s="191" t="s">
        <v>47</v>
      </c>
      <c r="Q53" s="191" t="s">
        <v>47</v>
      </c>
      <c r="R53" s="191"/>
      <c r="S53" s="191"/>
      <c r="T53" s="61"/>
      <c r="U53" s="61"/>
      <c r="V53" s="61"/>
      <c r="W53" s="103"/>
    </row>
    <row r="54" spans="1:23" s="202" customFormat="1" ht="27.75" customHeight="1" x14ac:dyDescent="0.3">
      <c r="A54" s="295"/>
      <c r="B54" s="224" t="s">
        <v>160</v>
      </c>
      <c r="C54" s="225" t="s">
        <v>161</v>
      </c>
      <c r="D54" s="225" t="s">
        <v>264</v>
      </c>
      <c r="E54" s="220" t="s">
        <v>42</v>
      </c>
      <c r="F54" s="221">
        <v>24</v>
      </c>
      <c r="G54" s="221">
        <v>1.8</v>
      </c>
      <c r="H54" s="195">
        <f t="shared" si="6"/>
        <v>43.2</v>
      </c>
      <c r="I54" s="210">
        <f t="shared" si="7"/>
        <v>43.2</v>
      </c>
      <c r="J54" s="207"/>
      <c r="K54" s="207"/>
      <c r="L54" s="61"/>
      <c r="M54" s="61"/>
      <c r="N54" s="61"/>
      <c r="O54" s="61"/>
      <c r="P54" s="191" t="s">
        <v>47</v>
      </c>
      <c r="Q54" s="191" t="s">
        <v>47</v>
      </c>
      <c r="R54" s="191"/>
      <c r="S54" s="191"/>
      <c r="T54" s="61"/>
      <c r="U54" s="61"/>
      <c r="V54" s="61"/>
      <c r="W54" s="103"/>
    </row>
    <row r="55" spans="1:23" s="202" customFormat="1" ht="21.75" customHeight="1" x14ac:dyDescent="0.3">
      <c r="A55" s="295"/>
      <c r="B55" s="224" t="s">
        <v>162</v>
      </c>
      <c r="C55" s="225" t="s">
        <v>163</v>
      </c>
      <c r="D55" s="225" t="s">
        <v>265</v>
      </c>
      <c r="E55" s="220" t="s">
        <v>42</v>
      </c>
      <c r="F55" s="221">
        <v>24</v>
      </c>
      <c r="G55" s="221">
        <v>2.86</v>
      </c>
      <c r="H55" s="195">
        <f t="shared" si="6"/>
        <v>68.64</v>
      </c>
      <c r="I55" s="210">
        <f t="shared" si="7"/>
        <v>68.64</v>
      </c>
      <c r="J55" s="207"/>
      <c r="K55" s="207"/>
      <c r="L55" s="61"/>
      <c r="M55" s="61"/>
      <c r="N55" s="61"/>
      <c r="O55" s="61"/>
      <c r="P55" s="191" t="s">
        <v>47</v>
      </c>
      <c r="Q55" s="191" t="s">
        <v>47</v>
      </c>
      <c r="R55" s="191"/>
      <c r="S55" s="191"/>
      <c r="T55" s="61"/>
      <c r="U55" s="61"/>
      <c r="V55" s="61"/>
      <c r="W55" s="103"/>
    </row>
    <row r="56" spans="1:23" s="202" customFormat="1" ht="24.75" customHeight="1" x14ac:dyDescent="0.3">
      <c r="A56" s="295"/>
      <c r="B56" s="222" t="s">
        <v>164</v>
      </c>
      <c r="C56" s="223" t="s">
        <v>165</v>
      </c>
      <c r="D56" s="223" t="s">
        <v>266</v>
      </c>
      <c r="E56" s="220" t="s">
        <v>42</v>
      </c>
      <c r="F56" s="221">
        <v>12</v>
      </c>
      <c r="G56" s="221">
        <v>10</v>
      </c>
      <c r="H56" s="195">
        <f t="shared" si="6"/>
        <v>120</v>
      </c>
      <c r="I56" s="210">
        <f t="shared" si="7"/>
        <v>120</v>
      </c>
      <c r="J56" s="207"/>
      <c r="K56" s="207"/>
      <c r="L56" s="61"/>
      <c r="M56" s="61"/>
      <c r="N56" s="61"/>
      <c r="O56" s="61"/>
      <c r="P56" s="191" t="s">
        <v>47</v>
      </c>
      <c r="Q56" s="191" t="s">
        <v>47</v>
      </c>
      <c r="R56" s="191"/>
      <c r="S56" s="191"/>
      <c r="T56" s="61"/>
      <c r="U56" s="61"/>
      <c r="V56" s="61"/>
      <c r="W56" s="103"/>
    </row>
    <row r="57" spans="1:23" s="202" customFormat="1" ht="24.75" customHeight="1" x14ac:dyDescent="0.3">
      <c r="A57" s="295"/>
      <c r="B57" s="222" t="s">
        <v>166</v>
      </c>
      <c r="C57" s="223" t="s">
        <v>167</v>
      </c>
      <c r="D57" s="223" t="s">
        <v>266</v>
      </c>
      <c r="E57" s="220" t="s">
        <v>42</v>
      </c>
      <c r="F57" s="221">
        <v>12</v>
      </c>
      <c r="G57" s="221">
        <v>7.4</v>
      </c>
      <c r="H57" s="195">
        <f t="shared" si="6"/>
        <v>88.800000000000011</v>
      </c>
      <c r="I57" s="210">
        <f t="shared" si="7"/>
        <v>88.800000000000011</v>
      </c>
      <c r="J57" s="207"/>
      <c r="K57" s="207"/>
      <c r="L57" s="61"/>
      <c r="M57" s="61"/>
      <c r="N57" s="61"/>
      <c r="O57" s="61"/>
      <c r="P57" s="191" t="s">
        <v>47</v>
      </c>
      <c r="Q57" s="191" t="s">
        <v>47</v>
      </c>
      <c r="R57" s="191"/>
      <c r="S57" s="191"/>
      <c r="T57" s="61"/>
      <c r="U57" s="61"/>
      <c r="V57" s="61"/>
      <c r="W57" s="103"/>
    </row>
    <row r="58" spans="1:23" s="202" customFormat="1" ht="16.5" customHeight="1" x14ac:dyDescent="0.3">
      <c r="A58" s="295"/>
      <c r="B58" s="222" t="s">
        <v>168</v>
      </c>
      <c r="C58" s="223" t="s">
        <v>169</v>
      </c>
      <c r="D58" s="223" t="s">
        <v>267</v>
      </c>
      <c r="E58" s="220" t="s">
        <v>42</v>
      </c>
      <c r="F58" s="221">
        <v>12</v>
      </c>
      <c r="G58" s="221">
        <v>1.65</v>
      </c>
      <c r="H58" s="195">
        <f t="shared" si="6"/>
        <v>19.799999999999997</v>
      </c>
      <c r="I58" s="210">
        <f t="shared" si="7"/>
        <v>19.799999999999997</v>
      </c>
      <c r="J58" s="207"/>
      <c r="K58" s="207"/>
      <c r="L58" s="61"/>
      <c r="M58" s="61"/>
      <c r="N58" s="61"/>
      <c r="O58" s="61"/>
      <c r="P58" s="191" t="s">
        <v>47</v>
      </c>
      <c r="Q58" s="191" t="s">
        <v>47</v>
      </c>
      <c r="R58" s="191"/>
      <c r="S58" s="191"/>
      <c r="T58" s="61"/>
      <c r="U58" s="61"/>
      <c r="V58" s="61"/>
      <c r="W58" s="103"/>
    </row>
    <row r="59" spans="1:23" s="202" customFormat="1" ht="16.5" customHeight="1" x14ac:dyDescent="0.3">
      <c r="A59" s="295"/>
      <c r="B59" s="222" t="s">
        <v>170</v>
      </c>
      <c r="C59" s="223" t="s">
        <v>171</v>
      </c>
      <c r="D59" s="223" t="s">
        <v>268</v>
      </c>
      <c r="E59" s="220" t="s">
        <v>42</v>
      </c>
      <c r="F59" s="221">
        <v>12</v>
      </c>
      <c r="G59" s="221">
        <v>0.75</v>
      </c>
      <c r="H59" s="195">
        <f t="shared" si="6"/>
        <v>9</v>
      </c>
      <c r="I59" s="210">
        <f t="shared" si="7"/>
        <v>9</v>
      </c>
      <c r="J59" s="207"/>
      <c r="K59" s="207"/>
      <c r="L59" s="61"/>
      <c r="M59" s="61"/>
      <c r="N59" s="61"/>
      <c r="O59" s="61"/>
      <c r="P59" s="191" t="s">
        <v>47</v>
      </c>
      <c r="Q59" s="191" t="s">
        <v>47</v>
      </c>
      <c r="R59" s="191"/>
      <c r="S59" s="191"/>
      <c r="T59" s="61"/>
      <c r="U59" s="61"/>
      <c r="V59" s="61"/>
      <c r="W59" s="103"/>
    </row>
    <row r="60" spans="1:23" s="202" customFormat="1" ht="16.5" customHeight="1" x14ac:dyDescent="0.3">
      <c r="A60" s="295"/>
      <c r="B60" s="222" t="s">
        <v>181</v>
      </c>
      <c r="C60" s="223" t="s">
        <v>182</v>
      </c>
      <c r="D60" s="223" t="s">
        <v>268</v>
      </c>
      <c r="E60" s="220" t="s">
        <v>42</v>
      </c>
      <c r="F60" s="221">
        <v>24</v>
      </c>
      <c r="G60" s="221">
        <v>0.15</v>
      </c>
      <c r="H60" s="195">
        <f t="shared" si="6"/>
        <v>3.5999999999999996</v>
      </c>
      <c r="I60" s="210">
        <f t="shared" si="7"/>
        <v>3.5999999999999996</v>
      </c>
      <c r="J60" s="207"/>
      <c r="K60" s="207"/>
      <c r="L60" s="61"/>
      <c r="M60" s="61"/>
      <c r="N60" s="61"/>
      <c r="O60" s="61"/>
      <c r="P60" s="191" t="s">
        <v>47</v>
      </c>
      <c r="Q60" s="191" t="s">
        <v>47</v>
      </c>
      <c r="R60" s="191"/>
      <c r="S60" s="191"/>
      <c r="T60" s="61"/>
      <c r="U60" s="61"/>
      <c r="V60" s="61"/>
      <c r="W60" s="103"/>
    </row>
    <row r="61" spans="1:23" s="202" customFormat="1" ht="16.5" customHeight="1" x14ac:dyDescent="0.3">
      <c r="A61" s="295"/>
      <c r="B61" s="218" t="s">
        <v>156</v>
      </c>
      <c r="C61" s="219" t="s">
        <v>183</v>
      </c>
      <c r="D61" s="219" t="s">
        <v>269</v>
      </c>
      <c r="E61" s="220"/>
      <c r="F61" s="221">
        <v>12</v>
      </c>
      <c r="G61" s="221">
        <v>2.5</v>
      </c>
      <c r="H61" s="195">
        <f t="shared" si="6"/>
        <v>30</v>
      </c>
      <c r="I61" s="210">
        <f t="shared" si="7"/>
        <v>30</v>
      </c>
      <c r="J61" s="207"/>
      <c r="K61" s="207"/>
      <c r="L61" s="61"/>
      <c r="M61" s="61"/>
      <c r="N61" s="61"/>
      <c r="O61" s="61"/>
      <c r="P61" s="191" t="s">
        <v>47</v>
      </c>
      <c r="Q61" s="191" t="s">
        <v>47</v>
      </c>
      <c r="R61" s="191"/>
      <c r="S61" s="191"/>
      <c r="T61" s="61"/>
      <c r="U61" s="61"/>
      <c r="V61" s="61"/>
      <c r="W61" s="103"/>
    </row>
    <row r="62" spans="1:23" s="202" customFormat="1" ht="16.5" customHeight="1" x14ac:dyDescent="0.3">
      <c r="A62" s="295"/>
      <c r="B62" s="222" t="s">
        <v>184</v>
      </c>
      <c r="C62" s="223" t="s">
        <v>185</v>
      </c>
      <c r="D62" s="223" t="s">
        <v>270</v>
      </c>
      <c r="E62" s="220" t="s">
        <v>42</v>
      </c>
      <c r="F62" s="221">
        <v>12</v>
      </c>
      <c r="G62" s="221">
        <v>2.4300000000000002</v>
      </c>
      <c r="H62" s="195">
        <f t="shared" si="6"/>
        <v>29.160000000000004</v>
      </c>
      <c r="I62" s="210">
        <f t="shared" si="7"/>
        <v>29.160000000000004</v>
      </c>
      <c r="J62" s="207"/>
      <c r="K62" s="207"/>
      <c r="L62" s="61"/>
      <c r="M62" s="61"/>
      <c r="N62" s="61"/>
      <c r="O62" s="61"/>
      <c r="P62" s="191" t="s">
        <v>47</v>
      </c>
      <c r="Q62" s="191" t="s">
        <v>47</v>
      </c>
      <c r="R62" s="191"/>
      <c r="S62" s="191"/>
      <c r="T62" s="61"/>
      <c r="U62" s="61"/>
      <c r="V62" s="61"/>
      <c r="W62" s="103"/>
    </row>
    <row r="63" spans="1:23" s="202" customFormat="1" ht="16.5" customHeight="1" x14ac:dyDescent="0.3">
      <c r="A63" s="295"/>
      <c r="B63" s="222" t="s">
        <v>186</v>
      </c>
      <c r="C63" s="223" t="s">
        <v>187</v>
      </c>
      <c r="D63" s="223" t="s">
        <v>268</v>
      </c>
      <c r="E63" s="220" t="s">
        <v>42</v>
      </c>
      <c r="F63" s="221">
        <v>24</v>
      </c>
      <c r="G63" s="221">
        <v>0.8</v>
      </c>
      <c r="H63" s="195">
        <f t="shared" si="6"/>
        <v>19.200000000000003</v>
      </c>
      <c r="I63" s="210">
        <f t="shared" si="7"/>
        <v>19.200000000000003</v>
      </c>
      <c r="J63" s="207"/>
      <c r="K63" s="207"/>
      <c r="L63" s="61"/>
      <c r="M63" s="61"/>
      <c r="N63" s="61"/>
      <c r="O63" s="61"/>
      <c r="P63" s="191" t="s">
        <v>47</v>
      </c>
      <c r="Q63" s="191" t="s">
        <v>47</v>
      </c>
      <c r="R63" s="191"/>
      <c r="S63" s="191"/>
      <c r="T63" s="61"/>
      <c r="U63" s="61"/>
      <c r="V63" s="61"/>
      <c r="W63" s="103"/>
    </row>
    <row r="64" spans="1:23" s="202" customFormat="1" ht="16.5" customHeight="1" x14ac:dyDescent="0.3">
      <c r="A64" s="295"/>
      <c r="B64" s="222" t="s">
        <v>188</v>
      </c>
      <c r="C64" s="223" t="s">
        <v>189</v>
      </c>
      <c r="D64" s="223" t="s">
        <v>271</v>
      </c>
      <c r="E64" s="220" t="s">
        <v>42</v>
      </c>
      <c r="F64" s="221">
        <v>12</v>
      </c>
      <c r="G64" s="221">
        <v>1.65</v>
      </c>
      <c r="H64" s="195">
        <f t="shared" si="6"/>
        <v>19.799999999999997</v>
      </c>
      <c r="I64" s="210">
        <f t="shared" si="7"/>
        <v>19.799999999999997</v>
      </c>
      <c r="J64" s="207"/>
      <c r="K64" s="207"/>
      <c r="L64" s="61"/>
      <c r="M64" s="61"/>
      <c r="N64" s="61"/>
      <c r="O64" s="61"/>
      <c r="P64" s="191" t="s">
        <v>47</v>
      </c>
      <c r="Q64" s="191" t="s">
        <v>47</v>
      </c>
      <c r="R64" s="191"/>
      <c r="S64" s="191"/>
      <c r="T64" s="61"/>
      <c r="U64" s="61"/>
      <c r="V64" s="61"/>
      <c r="W64" s="103"/>
    </row>
    <row r="65" spans="1:76" s="202" customFormat="1" ht="16.5" customHeight="1" x14ac:dyDescent="0.3">
      <c r="A65" s="295"/>
      <c r="B65" s="222" t="s">
        <v>190</v>
      </c>
      <c r="C65" s="223" t="s">
        <v>191</v>
      </c>
      <c r="D65" s="223" t="s">
        <v>272</v>
      </c>
      <c r="E65" s="220" t="s">
        <v>42</v>
      </c>
      <c r="F65" s="221">
        <v>12</v>
      </c>
      <c r="G65" s="221">
        <v>7.25</v>
      </c>
      <c r="H65" s="195">
        <f t="shared" si="6"/>
        <v>87</v>
      </c>
      <c r="I65" s="210">
        <f t="shared" si="7"/>
        <v>87</v>
      </c>
      <c r="J65" s="207"/>
      <c r="K65" s="207"/>
      <c r="L65" s="61"/>
      <c r="M65" s="61"/>
      <c r="N65" s="61"/>
      <c r="O65" s="61"/>
      <c r="P65" s="191" t="s">
        <v>47</v>
      </c>
      <c r="Q65" s="191" t="s">
        <v>47</v>
      </c>
      <c r="R65" s="191"/>
      <c r="S65" s="191"/>
      <c r="T65" s="61"/>
      <c r="U65" s="61"/>
      <c r="V65" s="61"/>
      <c r="W65" s="103"/>
    </row>
    <row r="66" spans="1:76" s="202" customFormat="1" ht="16.5" customHeight="1" x14ac:dyDescent="0.3">
      <c r="A66" s="295"/>
      <c r="B66" s="222" t="s">
        <v>192</v>
      </c>
      <c r="C66" s="222" t="s">
        <v>72</v>
      </c>
      <c r="D66" s="223" t="s">
        <v>273</v>
      </c>
      <c r="E66" s="220" t="s">
        <v>42</v>
      </c>
      <c r="F66" s="221">
        <v>12</v>
      </c>
      <c r="G66" s="221">
        <v>5.05</v>
      </c>
      <c r="H66" s="195">
        <f t="shared" si="6"/>
        <v>60.599999999999994</v>
      </c>
      <c r="I66" s="210">
        <f t="shared" si="7"/>
        <v>60.599999999999994</v>
      </c>
      <c r="J66" s="207"/>
      <c r="K66" s="207"/>
      <c r="L66" s="61"/>
      <c r="M66" s="61"/>
      <c r="N66" s="61"/>
      <c r="O66" s="61"/>
      <c r="P66" s="191" t="s">
        <v>47</v>
      </c>
      <c r="Q66" s="191" t="s">
        <v>47</v>
      </c>
      <c r="R66" s="191"/>
      <c r="S66" s="191"/>
      <c r="T66" s="61"/>
      <c r="U66" s="61"/>
      <c r="V66" s="61"/>
      <c r="W66" s="103"/>
    </row>
    <row r="67" spans="1:76" s="202" customFormat="1" ht="16.5" customHeight="1" x14ac:dyDescent="0.3">
      <c r="A67" s="295"/>
      <c r="B67" s="222" t="s">
        <v>158</v>
      </c>
      <c r="C67" s="223" t="s">
        <v>73</v>
      </c>
      <c r="D67" s="223" t="s">
        <v>273</v>
      </c>
      <c r="E67" s="220" t="s">
        <v>42</v>
      </c>
      <c r="F67" s="221">
        <v>24</v>
      </c>
      <c r="G67" s="221">
        <v>0.64</v>
      </c>
      <c r="H67" s="195">
        <f t="shared" si="6"/>
        <v>15.36</v>
      </c>
      <c r="I67" s="210">
        <f t="shared" si="7"/>
        <v>15.36</v>
      </c>
      <c r="J67" s="207"/>
      <c r="K67" s="207"/>
      <c r="L67" s="61"/>
      <c r="M67" s="61"/>
      <c r="N67" s="61"/>
      <c r="O67" s="61"/>
      <c r="P67" s="191" t="s">
        <v>47</v>
      </c>
      <c r="Q67" s="191" t="s">
        <v>47</v>
      </c>
      <c r="R67" s="191"/>
      <c r="S67" s="191"/>
      <c r="T67" s="61"/>
      <c r="U67" s="61"/>
      <c r="V67" s="61"/>
      <c r="W67" s="103"/>
    </row>
    <row r="68" spans="1:76" s="202" customFormat="1" ht="16.5" customHeight="1" x14ac:dyDescent="0.3">
      <c r="A68" s="295"/>
      <c r="B68" s="222" t="s">
        <v>74</v>
      </c>
      <c r="C68" s="223" t="s">
        <v>193</v>
      </c>
      <c r="D68" s="223" t="s">
        <v>273</v>
      </c>
      <c r="E68" s="220" t="s">
        <v>42</v>
      </c>
      <c r="F68" s="221">
        <v>12</v>
      </c>
      <c r="G68" s="221">
        <v>4.1500000000000004</v>
      </c>
      <c r="H68" s="195">
        <f t="shared" si="6"/>
        <v>49.800000000000004</v>
      </c>
      <c r="I68" s="210">
        <f t="shared" si="7"/>
        <v>49.800000000000004</v>
      </c>
      <c r="J68" s="207"/>
      <c r="K68" s="207"/>
      <c r="L68" s="61"/>
      <c r="M68" s="61"/>
      <c r="N68" s="61"/>
      <c r="O68" s="61"/>
      <c r="P68" s="191" t="s">
        <v>47</v>
      </c>
      <c r="Q68" s="191" t="s">
        <v>47</v>
      </c>
      <c r="R68" s="191"/>
      <c r="S68" s="191"/>
      <c r="T68" s="61"/>
      <c r="U68" s="61"/>
      <c r="V68" s="61"/>
      <c r="W68" s="103"/>
    </row>
    <row r="69" spans="1:76" s="202" customFormat="1" ht="16.5" customHeight="1" x14ac:dyDescent="0.3">
      <c r="A69" s="295"/>
      <c r="B69" s="222" t="s">
        <v>158</v>
      </c>
      <c r="C69" s="223" t="s">
        <v>196</v>
      </c>
      <c r="D69" s="223" t="s">
        <v>273</v>
      </c>
      <c r="E69" s="220" t="s">
        <v>42</v>
      </c>
      <c r="F69" s="221">
        <v>24</v>
      </c>
      <c r="G69" s="221">
        <v>0.35</v>
      </c>
      <c r="H69" s="195">
        <f t="shared" si="6"/>
        <v>8.3999999999999986</v>
      </c>
      <c r="I69" s="210">
        <f t="shared" si="7"/>
        <v>8.3999999999999986</v>
      </c>
      <c r="J69" s="207"/>
      <c r="K69" s="207"/>
      <c r="L69" s="61"/>
      <c r="M69" s="61"/>
      <c r="N69" s="61"/>
      <c r="O69" s="61"/>
      <c r="P69" s="191" t="s">
        <v>47</v>
      </c>
      <c r="Q69" s="191" t="s">
        <v>47</v>
      </c>
      <c r="R69" s="191"/>
      <c r="S69" s="191"/>
      <c r="T69" s="61"/>
      <c r="U69" s="61"/>
      <c r="V69" s="61"/>
      <c r="W69" s="103"/>
    </row>
    <row r="70" spans="1:76" s="202" customFormat="1" ht="16.5" customHeight="1" x14ac:dyDescent="0.3">
      <c r="A70" s="295"/>
      <c r="B70" s="222" t="s">
        <v>194</v>
      </c>
      <c r="C70" s="223" t="s">
        <v>195</v>
      </c>
      <c r="D70" s="223" t="s">
        <v>274</v>
      </c>
      <c r="E70" s="220" t="s">
        <v>42</v>
      </c>
      <c r="F70" s="221">
        <v>12</v>
      </c>
      <c r="G70" s="221">
        <v>16.48</v>
      </c>
      <c r="H70" s="195">
        <f t="shared" si="6"/>
        <v>197.76</v>
      </c>
      <c r="I70" s="210">
        <f t="shared" si="7"/>
        <v>197.76</v>
      </c>
      <c r="J70" s="207"/>
      <c r="K70" s="207"/>
      <c r="L70" s="61"/>
      <c r="M70" s="61"/>
      <c r="N70" s="61"/>
      <c r="O70" s="61"/>
      <c r="P70" s="191" t="s">
        <v>47</v>
      </c>
      <c r="Q70" s="191" t="s">
        <v>47</v>
      </c>
      <c r="R70" s="191"/>
      <c r="S70" s="191"/>
      <c r="T70" s="61"/>
      <c r="U70" s="61"/>
      <c r="V70" s="61"/>
      <c r="W70" s="103"/>
    </row>
    <row r="71" spans="1:76" s="202" customFormat="1" ht="15" customHeight="1" x14ac:dyDescent="0.3">
      <c r="A71" s="295"/>
      <c r="B71" s="222" t="s">
        <v>75</v>
      </c>
      <c r="C71" s="223" t="s">
        <v>75</v>
      </c>
      <c r="D71" s="223" t="s">
        <v>273</v>
      </c>
      <c r="E71" s="220" t="s">
        <v>42</v>
      </c>
      <c r="F71" s="221">
        <v>12</v>
      </c>
      <c r="G71" s="221">
        <v>1.05</v>
      </c>
      <c r="H71" s="195">
        <f t="shared" si="6"/>
        <v>12.600000000000001</v>
      </c>
      <c r="I71" s="210">
        <f t="shared" si="7"/>
        <v>12.600000000000001</v>
      </c>
      <c r="J71" s="207"/>
      <c r="K71" s="207"/>
      <c r="L71" s="61"/>
      <c r="M71" s="61"/>
      <c r="N71" s="61"/>
      <c r="O71" s="61"/>
      <c r="P71" s="191" t="s">
        <v>47</v>
      </c>
      <c r="Q71" s="191" t="s">
        <v>47</v>
      </c>
      <c r="R71" s="191"/>
      <c r="S71" s="191"/>
      <c r="T71" s="61"/>
      <c r="U71" s="61"/>
      <c r="V71" s="61"/>
      <c r="W71" s="103"/>
    </row>
    <row r="72" spans="1:76" s="202" customFormat="1" ht="15" customHeight="1" x14ac:dyDescent="0.3">
      <c r="A72" s="295"/>
      <c r="B72" s="222" t="s">
        <v>197</v>
      </c>
      <c r="C72" s="223" t="s">
        <v>198</v>
      </c>
      <c r="D72" s="223" t="s">
        <v>273</v>
      </c>
      <c r="E72" s="220" t="s">
        <v>42</v>
      </c>
      <c r="F72" s="221">
        <v>12</v>
      </c>
      <c r="G72" s="221">
        <v>0.9</v>
      </c>
      <c r="H72" s="195">
        <f t="shared" si="6"/>
        <v>10.8</v>
      </c>
      <c r="I72" s="210">
        <f t="shared" si="7"/>
        <v>10.8</v>
      </c>
      <c r="J72" s="207"/>
      <c r="K72" s="207"/>
      <c r="L72" s="61"/>
      <c r="M72" s="61"/>
      <c r="N72" s="61"/>
      <c r="O72" s="61"/>
      <c r="P72" s="191" t="s">
        <v>47</v>
      </c>
      <c r="Q72" s="191" t="s">
        <v>47</v>
      </c>
      <c r="R72" s="191"/>
      <c r="S72" s="191"/>
      <c r="T72" s="61"/>
      <c r="U72" s="61"/>
      <c r="V72" s="61"/>
      <c r="W72" s="103"/>
    </row>
    <row r="73" spans="1:76" s="227" customFormat="1" ht="31.5" customHeight="1" x14ac:dyDescent="0.3">
      <c r="A73" s="295"/>
      <c r="B73" s="218" t="s">
        <v>199</v>
      </c>
      <c r="C73" s="219" t="s">
        <v>200</v>
      </c>
      <c r="D73" s="219" t="s">
        <v>275</v>
      </c>
      <c r="E73" s="220" t="s">
        <v>57</v>
      </c>
      <c r="F73" s="221">
        <v>6</v>
      </c>
      <c r="G73" s="221">
        <v>6.5</v>
      </c>
      <c r="H73" s="195">
        <f t="shared" si="6"/>
        <v>39</v>
      </c>
      <c r="I73" s="210">
        <f t="shared" si="7"/>
        <v>39</v>
      </c>
      <c r="J73" s="207"/>
      <c r="K73" s="207"/>
      <c r="L73" s="61"/>
      <c r="M73" s="61"/>
      <c r="N73" s="61"/>
      <c r="O73" s="61"/>
      <c r="P73" s="191" t="s">
        <v>47</v>
      </c>
      <c r="Q73" s="191" t="s">
        <v>47</v>
      </c>
      <c r="R73" s="191"/>
      <c r="S73" s="191"/>
      <c r="T73" s="61"/>
      <c r="U73" s="61"/>
      <c r="V73" s="61"/>
      <c r="W73" s="103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  <c r="AO73" s="226"/>
      <c r="AP73" s="226"/>
      <c r="AQ73" s="226"/>
      <c r="AR73" s="226"/>
      <c r="AS73" s="226"/>
      <c r="AT73" s="226"/>
      <c r="AU73" s="226"/>
      <c r="AV73" s="226"/>
      <c r="AW73" s="226"/>
      <c r="AX73" s="226"/>
      <c r="AY73" s="226"/>
      <c r="AZ73" s="226"/>
      <c r="BA73" s="226"/>
      <c r="BB73" s="226"/>
      <c r="BC73" s="226"/>
      <c r="BD73" s="226"/>
      <c r="BE73" s="226"/>
      <c r="BF73" s="226"/>
      <c r="BG73" s="226"/>
      <c r="BH73" s="226"/>
      <c r="BI73" s="226"/>
      <c r="BJ73" s="226"/>
      <c r="BK73" s="226"/>
      <c r="BL73" s="226"/>
      <c r="BM73" s="226"/>
      <c r="BN73" s="226"/>
      <c r="BO73" s="226"/>
      <c r="BP73" s="226"/>
      <c r="BQ73" s="226"/>
      <c r="BR73" s="226"/>
      <c r="BS73" s="226"/>
      <c r="BT73" s="226"/>
      <c r="BU73" s="226"/>
      <c r="BV73" s="226"/>
      <c r="BW73" s="226"/>
      <c r="BX73" s="226"/>
    </row>
    <row r="74" spans="1:76" s="226" customFormat="1" ht="17.25" customHeight="1" x14ac:dyDescent="0.3">
      <c r="A74" s="295"/>
      <c r="B74" s="218" t="s">
        <v>201</v>
      </c>
      <c r="C74" s="219" t="s">
        <v>202</v>
      </c>
      <c r="D74" s="223" t="s">
        <v>267</v>
      </c>
      <c r="E74" s="220" t="s">
        <v>57</v>
      </c>
      <c r="F74" s="221">
        <v>9600</v>
      </c>
      <c r="G74" s="221">
        <v>0.18</v>
      </c>
      <c r="H74" s="195">
        <f t="shared" si="6"/>
        <v>1728</v>
      </c>
      <c r="I74" s="210">
        <f t="shared" si="7"/>
        <v>1728</v>
      </c>
      <c r="J74" s="207"/>
      <c r="K74" s="207"/>
      <c r="L74" s="61"/>
      <c r="M74" s="61"/>
      <c r="N74" s="61"/>
      <c r="O74" s="61"/>
      <c r="P74" s="191" t="s">
        <v>47</v>
      </c>
      <c r="Q74" s="191" t="s">
        <v>47</v>
      </c>
      <c r="R74" s="191"/>
      <c r="S74" s="191"/>
      <c r="T74" s="61"/>
      <c r="U74" s="61"/>
      <c r="V74" s="61"/>
      <c r="W74" s="103"/>
    </row>
    <row r="75" spans="1:76" s="226" customFormat="1" ht="17.25" customHeight="1" x14ac:dyDescent="0.3">
      <c r="A75" s="295"/>
      <c r="B75" s="218" t="s">
        <v>203</v>
      </c>
      <c r="C75" s="219" t="s">
        <v>204</v>
      </c>
      <c r="D75" s="219" t="s">
        <v>276</v>
      </c>
      <c r="E75" s="220" t="s">
        <v>57</v>
      </c>
      <c r="F75" s="221">
        <v>72</v>
      </c>
      <c r="G75" s="221">
        <v>0.25</v>
      </c>
      <c r="H75" s="195">
        <f t="shared" si="6"/>
        <v>18</v>
      </c>
      <c r="I75" s="210">
        <f t="shared" si="7"/>
        <v>18</v>
      </c>
      <c r="J75" s="207"/>
      <c r="K75" s="207"/>
      <c r="L75" s="61"/>
      <c r="M75" s="61"/>
      <c r="N75" s="61"/>
      <c r="O75" s="61"/>
      <c r="P75" s="191" t="s">
        <v>47</v>
      </c>
      <c r="Q75" s="191" t="s">
        <v>47</v>
      </c>
      <c r="R75" s="191"/>
      <c r="S75" s="191"/>
      <c r="T75" s="61"/>
      <c r="U75" s="61"/>
      <c r="V75" s="61"/>
      <c r="W75" s="103"/>
    </row>
    <row r="76" spans="1:76" s="226" customFormat="1" ht="17.25" customHeight="1" x14ac:dyDescent="0.3">
      <c r="A76" s="295"/>
      <c r="B76" s="222" t="s">
        <v>76</v>
      </c>
      <c r="C76" s="223" t="s">
        <v>76</v>
      </c>
      <c r="D76" s="223" t="s">
        <v>273</v>
      </c>
      <c r="E76" s="220" t="s">
        <v>42</v>
      </c>
      <c r="F76" s="221">
        <v>1200</v>
      </c>
      <c r="G76" s="221">
        <v>0.15</v>
      </c>
      <c r="H76" s="195">
        <f t="shared" si="6"/>
        <v>180</v>
      </c>
      <c r="I76" s="210">
        <f t="shared" si="7"/>
        <v>180</v>
      </c>
      <c r="J76" s="207"/>
      <c r="K76" s="207"/>
      <c r="L76" s="61"/>
      <c r="M76" s="61"/>
      <c r="N76" s="61"/>
      <c r="O76" s="61"/>
      <c r="P76" s="191" t="s">
        <v>47</v>
      </c>
      <c r="Q76" s="191" t="s">
        <v>47</v>
      </c>
      <c r="R76" s="191"/>
      <c r="S76" s="191"/>
      <c r="T76" s="61"/>
      <c r="U76" s="61"/>
      <c r="V76" s="61"/>
      <c r="W76" s="103"/>
    </row>
    <row r="77" spans="1:76" s="226" customFormat="1" ht="17.25" customHeight="1" x14ac:dyDescent="0.3">
      <c r="A77" s="295"/>
      <c r="B77" s="222" t="s">
        <v>77</v>
      </c>
      <c r="C77" s="223" t="s">
        <v>77</v>
      </c>
      <c r="D77" s="223" t="s">
        <v>273</v>
      </c>
      <c r="E77" s="220" t="s">
        <v>42</v>
      </c>
      <c r="F77" s="221">
        <v>1200</v>
      </c>
      <c r="G77" s="221">
        <v>0.05</v>
      </c>
      <c r="H77" s="195">
        <f t="shared" si="6"/>
        <v>60</v>
      </c>
      <c r="I77" s="210">
        <f t="shared" si="7"/>
        <v>60</v>
      </c>
      <c r="J77" s="207"/>
      <c r="K77" s="207"/>
      <c r="L77" s="61"/>
      <c r="M77" s="61"/>
      <c r="N77" s="61"/>
      <c r="O77" s="61"/>
      <c r="P77" s="191" t="s">
        <v>47</v>
      </c>
      <c r="Q77" s="191" t="s">
        <v>47</v>
      </c>
      <c r="R77" s="191"/>
      <c r="S77" s="191"/>
      <c r="T77" s="61"/>
      <c r="U77" s="61"/>
      <c r="V77" s="61"/>
      <c r="W77" s="103"/>
    </row>
    <row r="78" spans="1:76" s="226" customFormat="1" ht="17.25" customHeight="1" x14ac:dyDescent="0.3">
      <c r="A78" s="295"/>
      <c r="B78" s="222" t="s">
        <v>205</v>
      </c>
      <c r="C78" s="223" t="s">
        <v>210</v>
      </c>
      <c r="D78" s="223" t="s">
        <v>277</v>
      </c>
      <c r="E78" s="220" t="s">
        <v>57</v>
      </c>
      <c r="F78" s="221">
        <v>300</v>
      </c>
      <c r="G78" s="221">
        <v>0.57999999999999996</v>
      </c>
      <c r="H78" s="195">
        <f t="shared" si="6"/>
        <v>174</v>
      </c>
      <c r="I78" s="210">
        <f t="shared" si="7"/>
        <v>174</v>
      </c>
      <c r="J78" s="207"/>
      <c r="K78" s="207"/>
      <c r="L78" s="61"/>
      <c r="M78" s="61"/>
      <c r="N78" s="61"/>
      <c r="O78" s="61"/>
      <c r="P78" s="191" t="s">
        <v>47</v>
      </c>
      <c r="Q78" s="191" t="s">
        <v>47</v>
      </c>
      <c r="R78" s="191"/>
      <c r="S78" s="191"/>
      <c r="T78" s="61"/>
      <c r="U78" s="61"/>
      <c r="V78" s="61"/>
      <c r="W78" s="103"/>
    </row>
    <row r="79" spans="1:76" s="226" customFormat="1" ht="17.25" customHeight="1" x14ac:dyDescent="0.3">
      <c r="A79" s="295"/>
      <c r="B79" s="222" t="s">
        <v>207</v>
      </c>
      <c r="C79" s="223" t="s">
        <v>78</v>
      </c>
      <c r="D79" s="223" t="s">
        <v>273</v>
      </c>
      <c r="E79" s="220" t="s">
        <v>42</v>
      </c>
      <c r="F79" s="221">
        <v>12</v>
      </c>
      <c r="G79" s="221">
        <v>0.5</v>
      </c>
      <c r="H79" s="195">
        <f t="shared" si="6"/>
        <v>6</v>
      </c>
      <c r="I79" s="210">
        <f t="shared" si="7"/>
        <v>6</v>
      </c>
      <c r="J79" s="207"/>
      <c r="K79" s="207"/>
      <c r="L79" s="61"/>
      <c r="M79" s="61"/>
      <c r="N79" s="61"/>
      <c r="O79" s="61"/>
      <c r="P79" s="191" t="s">
        <v>47</v>
      </c>
      <c r="Q79" s="191" t="s">
        <v>47</v>
      </c>
      <c r="R79" s="191"/>
      <c r="S79" s="191"/>
      <c r="T79" s="61"/>
      <c r="U79" s="61"/>
      <c r="V79" s="61"/>
      <c r="W79" s="103"/>
    </row>
    <row r="80" spans="1:76" s="226" customFormat="1" ht="17.25" customHeight="1" x14ac:dyDescent="0.3">
      <c r="A80" s="295"/>
      <c r="B80" s="222" t="s">
        <v>206</v>
      </c>
      <c r="C80" s="223" t="s">
        <v>79</v>
      </c>
      <c r="D80" s="223" t="s">
        <v>278</v>
      </c>
      <c r="E80" s="220" t="s">
        <v>42</v>
      </c>
      <c r="F80" s="221">
        <v>12</v>
      </c>
      <c r="G80" s="221">
        <v>2.92</v>
      </c>
      <c r="H80" s="195">
        <f t="shared" si="6"/>
        <v>35.04</v>
      </c>
      <c r="I80" s="210">
        <f t="shared" si="7"/>
        <v>35.04</v>
      </c>
      <c r="J80" s="207"/>
      <c r="K80" s="207"/>
      <c r="L80" s="61"/>
      <c r="M80" s="61"/>
      <c r="N80" s="61"/>
      <c r="O80" s="61"/>
      <c r="P80" s="191" t="s">
        <v>47</v>
      </c>
      <c r="Q80" s="191" t="s">
        <v>47</v>
      </c>
      <c r="R80" s="191"/>
      <c r="S80" s="191"/>
      <c r="T80" s="61"/>
      <c r="U80" s="61"/>
      <c r="V80" s="61"/>
      <c r="W80" s="103"/>
    </row>
    <row r="81" spans="1:23" s="226" customFormat="1" ht="17.25" customHeight="1" x14ac:dyDescent="0.3">
      <c r="A81" s="295"/>
      <c r="B81" s="222" t="s">
        <v>80</v>
      </c>
      <c r="C81" s="223" t="s">
        <v>80</v>
      </c>
      <c r="D81" s="223" t="s">
        <v>273</v>
      </c>
      <c r="E81" s="220" t="s">
        <v>42</v>
      </c>
      <c r="F81" s="228">
        <v>48</v>
      </c>
      <c r="G81" s="221">
        <v>1.01</v>
      </c>
      <c r="H81" s="195">
        <f t="shared" si="6"/>
        <v>48.480000000000004</v>
      </c>
      <c r="I81" s="210">
        <f t="shared" si="7"/>
        <v>48.480000000000004</v>
      </c>
      <c r="J81" s="229"/>
      <c r="K81" s="229"/>
      <c r="L81" s="230"/>
      <c r="M81" s="230"/>
      <c r="N81" s="230"/>
      <c r="O81" s="230"/>
      <c r="P81" s="191" t="s">
        <v>47</v>
      </c>
      <c r="Q81" s="191" t="s">
        <v>47</v>
      </c>
      <c r="R81" s="229"/>
      <c r="S81" s="229"/>
      <c r="T81" s="230"/>
      <c r="U81" s="230"/>
      <c r="V81" s="230"/>
      <c r="W81" s="231"/>
    </row>
    <row r="82" spans="1:23" s="226" customFormat="1" ht="24.75" customHeight="1" x14ac:dyDescent="0.3">
      <c r="A82" s="295"/>
      <c r="B82" s="222" t="s">
        <v>208</v>
      </c>
      <c r="C82" s="223" t="s">
        <v>209</v>
      </c>
      <c r="D82" s="223" t="s">
        <v>305</v>
      </c>
      <c r="E82" s="232" t="s">
        <v>81</v>
      </c>
      <c r="F82" s="203">
        <v>1764</v>
      </c>
      <c r="G82" s="221">
        <v>2.4500000000000002</v>
      </c>
      <c r="H82" s="195">
        <f t="shared" si="6"/>
        <v>4321.8</v>
      </c>
      <c r="I82" s="210">
        <f>H82</f>
        <v>4321.8</v>
      </c>
      <c r="J82" s="229"/>
      <c r="K82" s="229"/>
      <c r="L82" s="230"/>
      <c r="M82" s="230"/>
      <c r="N82" s="230"/>
      <c r="O82" s="230"/>
      <c r="P82" s="191" t="s">
        <v>47</v>
      </c>
      <c r="Q82" s="191" t="s">
        <v>47</v>
      </c>
      <c r="R82" s="229"/>
      <c r="S82" s="229"/>
      <c r="T82" s="230"/>
      <c r="U82" s="230"/>
      <c r="V82" s="230"/>
      <c r="W82" s="231"/>
    </row>
    <row r="83" spans="1:23" s="3" customFormat="1" ht="26.25" customHeight="1" x14ac:dyDescent="0.3">
      <c r="A83" s="296"/>
      <c r="B83" s="134" t="s">
        <v>71</v>
      </c>
      <c r="C83" s="134"/>
      <c r="D83" s="186"/>
      <c r="E83" s="48" t="s">
        <v>31</v>
      </c>
      <c r="F83" s="49">
        <v>250</v>
      </c>
      <c r="G83" s="46">
        <v>5</v>
      </c>
      <c r="H83" s="47">
        <f>F83*G83</f>
        <v>1250</v>
      </c>
      <c r="I83" s="35"/>
      <c r="J83" s="50">
        <f>H83</f>
        <v>1250</v>
      </c>
      <c r="K83" s="50"/>
      <c r="L83" s="37"/>
      <c r="M83" s="37"/>
      <c r="N83" s="37"/>
      <c r="O83" s="37"/>
      <c r="P83" s="50"/>
      <c r="Q83" s="50"/>
      <c r="R83" s="50" t="s">
        <v>47</v>
      </c>
      <c r="S83" s="50" t="s">
        <v>47</v>
      </c>
      <c r="T83" s="50" t="s">
        <v>47</v>
      </c>
      <c r="U83" s="37"/>
      <c r="V83" s="37"/>
      <c r="W83" s="84"/>
    </row>
    <row r="84" spans="1:23" s="3" customFormat="1" ht="17.25" customHeight="1" x14ac:dyDescent="0.3">
      <c r="A84" s="95" t="s">
        <v>39</v>
      </c>
      <c r="B84" s="69"/>
      <c r="C84" s="69"/>
      <c r="D84" s="69"/>
      <c r="E84" s="70"/>
      <c r="F84" s="70"/>
      <c r="G84" s="70" t="s">
        <v>25</v>
      </c>
      <c r="H84" s="16">
        <f>SUM(H51:H83)</f>
        <v>11249.84</v>
      </c>
      <c r="I84" s="16">
        <f>SUM(I51:I83)</f>
        <v>9999.84</v>
      </c>
      <c r="J84" s="16">
        <f>SUM(J51:J83)</f>
        <v>1250</v>
      </c>
      <c r="K84" s="16">
        <f>SUM(K51:K83)</f>
        <v>0</v>
      </c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80"/>
    </row>
    <row r="85" spans="1:23" s="3" customFormat="1" ht="17.25" customHeight="1" x14ac:dyDescent="0.3">
      <c r="A85" s="274" t="s">
        <v>126</v>
      </c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6"/>
    </row>
    <row r="86" spans="1:23" s="3" customFormat="1" ht="17.25" customHeight="1" x14ac:dyDescent="0.3">
      <c r="A86" s="277" t="s">
        <v>118</v>
      </c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78"/>
    </row>
    <row r="87" spans="1:23" s="226" customFormat="1" ht="17.25" customHeight="1" x14ac:dyDescent="0.3">
      <c r="A87" s="273" t="s">
        <v>125</v>
      </c>
      <c r="B87" s="233" t="s">
        <v>211</v>
      </c>
      <c r="C87" s="233" t="s">
        <v>212</v>
      </c>
      <c r="D87" s="233" t="s">
        <v>279</v>
      </c>
      <c r="E87" s="191" t="s">
        <v>42</v>
      </c>
      <c r="F87" s="191">
        <v>5</v>
      </c>
      <c r="G87" s="191">
        <v>35</v>
      </c>
      <c r="H87" s="215">
        <f t="shared" ref="H87:H105" si="8">(F87*G87)</f>
        <v>175</v>
      </c>
      <c r="I87" s="234">
        <f t="shared" ref="I87:I105" si="9">H87</f>
        <v>175</v>
      </c>
      <c r="J87" s="234"/>
      <c r="K87" s="234"/>
      <c r="L87" s="230"/>
      <c r="M87" s="230"/>
      <c r="N87" s="230"/>
      <c r="O87" s="229"/>
      <c r="P87" s="229" t="s">
        <v>47</v>
      </c>
      <c r="Q87" s="229" t="s">
        <v>47</v>
      </c>
      <c r="R87" s="230"/>
      <c r="S87" s="230"/>
      <c r="T87" s="230"/>
      <c r="U87" s="230"/>
      <c r="V87" s="230"/>
      <c r="W87" s="230"/>
    </row>
    <row r="88" spans="1:23" s="226" customFormat="1" ht="17.25" customHeight="1" x14ac:dyDescent="0.3">
      <c r="A88" s="273"/>
      <c r="B88" s="233" t="s">
        <v>213</v>
      </c>
      <c r="C88" s="233" t="s">
        <v>214</v>
      </c>
      <c r="D88" s="233" t="s">
        <v>288</v>
      </c>
      <c r="E88" s="191" t="s">
        <v>42</v>
      </c>
      <c r="F88" s="191">
        <v>2</v>
      </c>
      <c r="G88" s="191">
        <v>3.18</v>
      </c>
      <c r="H88" s="215">
        <f t="shared" si="8"/>
        <v>6.36</v>
      </c>
      <c r="I88" s="234">
        <f t="shared" si="9"/>
        <v>6.36</v>
      </c>
      <c r="J88" s="234"/>
      <c r="K88" s="234"/>
      <c r="L88" s="230"/>
      <c r="M88" s="230"/>
      <c r="N88" s="230"/>
      <c r="O88" s="229"/>
      <c r="P88" s="229" t="s">
        <v>47</v>
      </c>
      <c r="Q88" s="229" t="s">
        <v>47</v>
      </c>
      <c r="R88" s="230"/>
      <c r="S88" s="230"/>
      <c r="T88" s="230"/>
      <c r="U88" s="230"/>
      <c r="V88" s="230"/>
      <c r="W88" s="230"/>
    </row>
    <row r="89" spans="1:23" s="226" customFormat="1" ht="17.25" customHeight="1" x14ac:dyDescent="0.3">
      <c r="A89" s="273"/>
      <c r="B89" s="233" t="s">
        <v>215</v>
      </c>
      <c r="C89" s="233" t="s">
        <v>216</v>
      </c>
      <c r="D89" s="233" t="s">
        <v>281</v>
      </c>
      <c r="E89" s="191" t="s">
        <v>48</v>
      </c>
      <c r="F89" s="191">
        <v>1</v>
      </c>
      <c r="G89" s="191">
        <v>85</v>
      </c>
      <c r="H89" s="215">
        <f t="shared" si="8"/>
        <v>85</v>
      </c>
      <c r="I89" s="234">
        <f t="shared" si="9"/>
        <v>85</v>
      </c>
      <c r="J89" s="234"/>
      <c r="K89" s="234"/>
      <c r="L89" s="230"/>
      <c r="M89" s="230"/>
      <c r="N89" s="230"/>
      <c r="O89" s="229"/>
      <c r="P89" s="229" t="s">
        <v>47</v>
      </c>
      <c r="Q89" s="229" t="s">
        <v>47</v>
      </c>
      <c r="R89" s="230"/>
      <c r="S89" s="230"/>
      <c r="T89" s="230"/>
      <c r="U89" s="230"/>
      <c r="V89" s="230"/>
      <c r="W89" s="230"/>
    </row>
    <row r="90" spans="1:23" s="226" customFormat="1" ht="17.25" customHeight="1" x14ac:dyDescent="0.3">
      <c r="A90" s="273"/>
      <c r="B90" s="233" t="s">
        <v>218</v>
      </c>
      <c r="C90" s="233" t="s">
        <v>217</v>
      </c>
      <c r="D90" s="233" t="s">
        <v>282</v>
      </c>
      <c r="E90" s="191" t="s">
        <v>104</v>
      </c>
      <c r="F90" s="191">
        <v>1</v>
      </c>
      <c r="G90" s="191">
        <v>7</v>
      </c>
      <c r="H90" s="215">
        <f t="shared" si="8"/>
        <v>7</v>
      </c>
      <c r="I90" s="234">
        <f t="shared" si="9"/>
        <v>7</v>
      </c>
      <c r="J90" s="234"/>
      <c r="K90" s="234"/>
      <c r="L90" s="230"/>
      <c r="M90" s="230"/>
      <c r="N90" s="230"/>
      <c r="O90" s="229"/>
      <c r="P90" s="229" t="s">
        <v>47</v>
      </c>
      <c r="Q90" s="229" t="s">
        <v>47</v>
      </c>
      <c r="R90" s="230"/>
      <c r="S90" s="230"/>
      <c r="T90" s="230"/>
      <c r="U90" s="230"/>
      <c r="V90" s="230"/>
      <c r="W90" s="230"/>
    </row>
    <row r="91" spans="1:23" s="226" customFormat="1" ht="17.25" customHeight="1" x14ac:dyDescent="0.3">
      <c r="A91" s="273"/>
      <c r="B91" s="233" t="s">
        <v>179</v>
      </c>
      <c r="C91" s="233" t="s">
        <v>219</v>
      </c>
      <c r="D91" s="233"/>
      <c r="E91" s="191" t="s">
        <v>54</v>
      </c>
      <c r="F91" s="191">
        <v>8</v>
      </c>
      <c r="G91" s="191">
        <v>15</v>
      </c>
      <c r="H91" s="215">
        <f t="shared" si="8"/>
        <v>120</v>
      </c>
      <c r="I91" s="234">
        <f t="shared" si="9"/>
        <v>120</v>
      </c>
      <c r="J91" s="234"/>
      <c r="K91" s="234"/>
      <c r="L91" s="230"/>
      <c r="M91" s="230"/>
      <c r="N91" s="230"/>
      <c r="O91" s="229"/>
      <c r="P91" s="229" t="s">
        <v>47</v>
      </c>
      <c r="Q91" s="229" t="s">
        <v>47</v>
      </c>
      <c r="R91" s="230"/>
      <c r="S91" s="230"/>
      <c r="T91" s="230"/>
      <c r="U91" s="230"/>
      <c r="V91" s="230"/>
      <c r="W91" s="230"/>
    </row>
    <row r="92" spans="1:23" s="226" customFormat="1" ht="24.75" customHeight="1" x14ac:dyDescent="0.3">
      <c r="A92" s="273"/>
      <c r="B92" s="233" t="s">
        <v>179</v>
      </c>
      <c r="C92" s="233" t="s">
        <v>221</v>
      </c>
      <c r="D92" s="233"/>
      <c r="E92" s="191" t="s">
        <v>54</v>
      </c>
      <c r="F92" s="191">
        <v>8</v>
      </c>
      <c r="G92" s="191">
        <v>15</v>
      </c>
      <c r="H92" s="215">
        <f t="shared" si="8"/>
        <v>120</v>
      </c>
      <c r="I92" s="234">
        <f t="shared" si="9"/>
        <v>120</v>
      </c>
      <c r="J92" s="234"/>
      <c r="K92" s="234"/>
      <c r="L92" s="230"/>
      <c r="M92" s="230"/>
      <c r="N92" s="230"/>
      <c r="O92" s="229"/>
      <c r="P92" s="229" t="s">
        <v>47</v>
      </c>
      <c r="Q92" s="229" t="s">
        <v>47</v>
      </c>
      <c r="R92" s="230"/>
      <c r="S92" s="230"/>
      <c r="T92" s="230"/>
      <c r="U92" s="230"/>
      <c r="V92" s="230"/>
      <c r="W92" s="230"/>
    </row>
    <row r="93" spans="1:23" s="226" customFormat="1" ht="24.75" customHeight="1" x14ac:dyDescent="0.3">
      <c r="A93" s="273"/>
      <c r="B93" s="233" t="s">
        <v>179</v>
      </c>
      <c r="C93" s="233" t="s">
        <v>220</v>
      </c>
      <c r="D93" s="233" t="s">
        <v>280</v>
      </c>
      <c r="E93" s="191" t="s">
        <v>54</v>
      </c>
      <c r="F93" s="191">
        <v>5</v>
      </c>
      <c r="G93" s="191">
        <v>15</v>
      </c>
      <c r="H93" s="215">
        <f t="shared" si="8"/>
        <v>75</v>
      </c>
      <c r="I93" s="234">
        <f t="shared" si="9"/>
        <v>75</v>
      </c>
      <c r="J93" s="234"/>
      <c r="K93" s="234"/>
      <c r="L93" s="230"/>
      <c r="M93" s="230"/>
      <c r="N93" s="230"/>
      <c r="O93" s="229"/>
      <c r="P93" s="229" t="s">
        <v>47</v>
      </c>
      <c r="Q93" s="229" t="s">
        <v>47</v>
      </c>
      <c r="R93" s="230"/>
      <c r="S93" s="230"/>
      <c r="T93" s="230"/>
      <c r="U93" s="230"/>
      <c r="V93" s="230"/>
      <c r="W93" s="230"/>
    </row>
    <row r="94" spans="1:23" s="226" customFormat="1" ht="21.75" customHeight="1" x14ac:dyDescent="0.3">
      <c r="A94" s="273"/>
      <c r="B94" s="233" t="s">
        <v>177</v>
      </c>
      <c r="C94" s="233" t="s">
        <v>290</v>
      </c>
      <c r="D94" s="233" t="s">
        <v>291</v>
      </c>
      <c r="E94" s="191" t="s">
        <v>55</v>
      </c>
      <c r="F94" s="191">
        <v>20</v>
      </c>
      <c r="G94" s="191">
        <v>8.5</v>
      </c>
      <c r="H94" s="215">
        <f t="shared" si="8"/>
        <v>170</v>
      </c>
      <c r="I94" s="234">
        <f t="shared" si="9"/>
        <v>170</v>
      </c>
      <c r="J94" s="234"/>
      <c r="K94" s="234"/>
      <c r="L94" s="230"/>
      <c r="M94" s="230"/>
      <c r="N94" s="230"/>
      <c r="O94" s="229"/>
      <c r="P94" s="229" t="s">
        <v>47</v>
      </c>
      <c r="Q94" s="229" t="s">
        <v>47</v>
      </c>
      <c r="R94" s="230"/>
      <c r="S94" s="230"/>
      <c r="T94" s="230"/>
      <c r="U94" s="230"/>
      <c r="V94" s="230"/>
      <c r="W94" s="230"/>
    </row>
    <row r="95" spans="1:23" s="226" customFormat="1" ht="17.25" customHeight="1" x14ac:dyDescent="0.3">
      <c r="A95" s="273"/>
      <c r="B95" s="233" t="s">
        <v>283</v>
      </c>
      <c r="C95" s="233" t="s">
        <v>284</v>
      </c>
      <c r="D95" s="233"/>
      <c r="E95" s="191" t="s">
        <v>105</v>
      </c>
      <c r="F95" s="191">
        <v>1</v>
      </c>
      <c r="G95" s="191">
        <v>15</v>
      </c>
      <c r="H95" s="215">
        <f t="shared" si="8"/>
        <v>15</v>
      </c>
      <c r="I95" s="234">
        <f t="shared" si="9"/>
        <v>15</v>
      </c>
      <c r="J95" s="234"/>
      <c r="K95" s="234"/>
      <c r="L95" s="230"/>
      <c r="M95" s="230"/>
      <c r="N95" s="230"/>
      <c r="O95" s="229"/>
      <c r="P95" s="229" t="s">
        <v>47</v>
      </c>
      <c r="Q95" s="229" t="s">
        <v>47</v>
      </c>
      <c r="R95" s="230"/>
      <c r="S95" s="230"/>
      <c r="T95" s="230"/>
      <c r="U95" s="230"/>
      <c r="V95" s="230"/>
      <c r="W95" s="230"/>
    </row>
    <row r="96" spans="1:23" s="226" customFormat="1" ht="17.25" customHeight="1" x14ac:dyDescent="0.3">
      <c r="A96" s="273"/>
      <c r="B96" s="233" t="s">
        <v>222</v>
      </c>
      <c r="C96" s="233" t="s">
        <v>223</v>
      </c>
      <c r="D96" s="233" t="s">
        <v>285</v>
      </c>
      <c r="E96" s="191" t="s">
        <v>42</v>
      </c>
      <c r="F96" s="191">
        <v>200</v>
      </c>
      <c r="G96" s="191">
        <v>18</v>
      </c>
      <c r="H96" s="215">
        <f t="shared" si="8"/>
        <v>3600</v>
      </c>
      <c r="I96" s="234">
        <f t="shared" si="9"/>
        <v>3600</v>
      </c>
      <c r="J96" s="234"/>
      <c r="K96" s="234"/>
      <c r="L96" s="230"/>
      <c r="M96" s="230"/>
      <c r="N96" s="230"/>
      <c r="O96" s="229"/>
      <c r="P96" s="229" t="s">
        <v>47</v>
      </c>
      <c r="Q96" s="229" t="s">
        <v>47</v>
      </c>
      <c r="R96" s="230"/>
      <c r="S96" s="230"/>
      <c r="T96" s="230"/>
      <c r="U96" s="230"/>
      <c r="V96" s="230"/>
      <c r="W96" s="230"/>
    </row>
    <row r="97" spans="1:23" s="226" customFormat="1" ht="17.25" customHeight="1" x14ac:dyDescent="0.3">
      <c r="A97" s="273"/>
      <c r="B97" s="233" t="s">
        <v>224</v>
      </c>
      <c r="C97" s="233" t="s">
        <v>292</v>
      </c>
      <c r="D97" s="233" t="s">
        <v>293</v>
      </c>
      <c r="E97" s="191" t="s">
        <v>42</v>
      </c>
      <c r="F97" s="191">
        <v>3</v>
      </c>
      <c r="G97" s="191">
        <v>40</v>
      </c>
      <c r="H97" s="215">
        <f t="shared" si="8"/>
        <v>120</v>
      </c>
      <c r="I97" s="234">
        <f t="shared" si="9"/>
        <v>120</v>
      </c>
      <c r="J97" s="234"/>
      <c r="K97" s="234"/>
      <c r="L97" s="230"/>
      <c r="M97" s="230"/>
      <c r="N97" s="230"/>
      <c r="O97" s="229"/>
      <c r="P97" s="229" t="s">
        <v>47</v>
      </c>
      <c r="Q97" s="229" t="s">
        <v>47</v>
      </c>
      <c r="R97" s="230"/>
      <c r="S97" s="230"/>
      <c r="T97" s="230"/>
      <c r="U97" s="230"/>
      <c r="V97" s="230"/>
      <c r="W97" s="230"/>
    </row>
    <row r="98" spans="1:23" s="226" customFormat="1" ht="17.25" customHeight="1" x14ac:dyDescent="0.3">
      <c r="A98" s="273"/>
      <c r="B98" s="233" t="s">
        <v>53</v>
      </c>
      <c r="C98" s="233" t="s">
        <v>225</v>
      </c>
      <c r="D98" s="233"/>
      <c r="E98" s="191" t="s">
        <v>106</v>
      </c>
      <c r="F98" s="191">
        <v>1</v>
      </c>
      <c r="G98" s="191">
        <v>6</v>
      </c>
      <c r="H98" s="215">
        <f t="shared" si="8"/>
        <v>6</v>
      </c>
      <c r="I98" s="234">
        <f t="shared" si="9"/>
        <v>6</v>
      </c>
      <c r="J98" s="234"/>
      <c r="K98" s="234"/>
      <c r="L98" s="230"/>
      <c r="M98" s="230"/>
      <c r="N98" s="230"/>
      <c r="O98" s="229"/>
      <c r="P98" s="229" t="s">
        <v>47</v>
      </c>
      <c r="Q98" s="229" t="s">
        <v>47</v>
      </c>
      <c r="R98" s="230"/>
      <c r="S98" s="230"/>
      <c r="T98" s="230"/>
      <c r="U98" s="230"/>
      <c r="V98" s="230"/>
      <c r="W98" s="230"/>
    </row>
    <row r="99" spans="1:23" s="226" customFormat="1" ht="17.25" customHeight="1" x14ac:dyDescent="0.3">
      <c r="A99" s="273"/>
      <c r="B99" s="233" t="s">
        <v>103</v>
      </c>
      <c r="C99" s="233" t="s">
        <v>225</v>
      </c>
      <c r="D99" s="233"/>
      <c r="E99" s="191" t="s">
        <v>107</v>
      </c>
      <c r="F99" s="191">
        <v>8</v>
      </c>
      <c r="G99" s="191">
        <v>10.5</v>
      </c>
      <c r="H99" s="215">
        <f t="shared" si="8"/>
        <v>84</v>
      </c>
      <c r="I99" s="234">
        <f t="shared" si="9"/>
        <v>84</v>
      </c>
      <c r="J99" s="234"/>
      <c r="K99" s="234"/>
      <c r="L99" s="230"/>
      <c r="M99" s="230"/>
      <c r="N99" s="230"/>
      <c r="O99" s="229"/>
      <c r="P99" s="229" t="s">
        <v>47</v>
      </c>
      <c r="Q99" s="229" t="s">
        <v>47</v>
      </c>
      <c r="R99" s="230"/>
      <c r="S99" s="230"/>
      <c r="T99" s="230"/>
      <c r="U99" s="230"/>
      <c r="V99" s="230"/>
      <c r="W99" s="230"/>
    </row>
    <row r="100" spans="1:23" s="226" customFormat="1" ht="17.25" customHeight="1" x14ac:dyDescent="0.3">
      <c r="A100" s="273"/>
      <c r="B100" s="233" t="s">
        <v>287</v>
      </c>
      <c r="C100" s="233" t="s">
        <v>227</v>
      </c>
      <c r="D100" s="233"/>
      <c r="E100" s="191" t="s">
        <v>108</v>
      </c>
      <c r="F100" s="191">
        <v>2</v>
      </c>
      <c r="G100" s="191">
        <v>3.2</v>
      </c>
      <c r="H100" s="215">
        <f t="shared" si="8"/>
        <v>6.4</v>
      </c>
      <c r="I100" s="234">
        <f t="shared" si="9"/>
        <v>6.4</v>
      </c>
      <c r="J100" s="234"/>
      <c r="K100" s="234"/>
      <c r="L100" s="230"/>
      <c r="M100" s="230"/>
      <c r="N100" s="230"/>
      <c r="O100" s="229"/>
      <c r="P100" s="229" t="s">
        <v>47</v>
      </c>
      <c r="Q100" s="229" t="s">
        <v>47</v>
      </c>
      <c r="R100" s="230"/>
      <c r="S100" s="230"/>
      <c r="T100" s="230"/>
      <c r="U100" s="230"/>
      <c r="V100" s="230"/>
      <c r="W100" s="230"/>
    </row>
    <row r="101" spans="1:23" s="226" customFormat="1" ht="17.25" customHeight="1" x14ac:dyDescent="0.3">
      <c r="A101" s="273"/>
      <c r="B101" s="233" t="s">
        <v>226</v>
      </c>
      <c r="C101" s="233" t="s">
        <v>228</v>
      </c>
      <c r="D101" s="233"/>
      <c r="E101" s="191" t="s">
        <v>108</v>
      </c>
      <c r="F101" s="191">
        <v>5</v>
      </c>
      <c r="G101" s="191">
        <v>3.2</v>
      </c>
      <c r="H101" s="215">
        <f t="shared" si="8"/>
        <v>16</v>
      </c>
      <c r="I101" s="234">
        <f t="shared" si="9"/>
        <v>16</v>
      </c>
      <c r="J101" s="234"/>
      <c r="K101" s="234"/>
      <c r="L101" s="230"/>
      <c r="M101" s="230"/>
      <c r="N101" s="230"/>
      <c r="O101" s="229"/>
      <c r="P101" s="229" t="s">
        <v>47</v>
      </c>
      <c r="Q101" s="229" t="s">
        <v>47</v>
      </c>
      <c r="R101" s="230"/>
      <c r="S101" s="230"/>
      <c r="T101" s="230"/>
      <c r="U101" s="230"/>
      <c r="V101" s="230"/>
      <c r="W101" s="230"/>
    </row>
    <row r="102" spans="1:23" s="226" customFormat="1" ht="17.25" customHeight="1" x14ac:dyDescent="0.3">
      <c r="A102" s="273"/>
      <c r="B102" s="233" t="s">
        <v>229</v>
      </c>
      <c r="C102" s="233" t="s">
        <v>286</v>
      </c>
      <c r="D102" s="233"/>
      <c r="E102" s="191" t="s">
        <v>42</v>
      </c>
      <c r="F102" s="191">
        <v>3</v>
      </c>
      <c r="G102" s="191">
        <v>8</v>
      </c>
      <c r="H102" s="215">
        <f t="shared" si="8"/>
        <v>24</v>
      </c>
      <c r="I102" s="234">
        <f t="shared" si="9"/>
        <v>24</v>
      </c>
      <c r="J102" s="234"/>
      <c r="K102" s="234"/>
      <c r="L102" s="230"/>
      <c r="M102" s="230"/>
      <c r="N102" s="230"/>
      <c r="O102" s="229"/>
      <c r="P102" s="229" t="s">
        <v>47</v>
      </c>
      <c r="Q102" s="229" t="s">
        <v>47</v>
      </c>
      <c r="R102" s="230"/>
      <c r="S102" s="230"/>
      <c r="T102" s="230"/>
      <c r="U102" s="230"/>
      <c r="V102" s="230"/>
      <c r="W102" s="230"/>
    </row>
    <row r="103" spans="1:23" s="226" customFormat="1" ht="17.25" customHeight="1" x14ac:dyDescent="0.3">
      <c r="A103" s="273"/>
      <c r="B103" s="233" t="s">
        <v>230</v>
      </c>
      <c r="C103" s="233" t="s">
        <v>231</v>
      </c>
      <c r="D103" s="233"/>
      <c r="E103" s="191" t="s">
        <v>42</v>
      </c>
      <c r="F103" s="191">
        <v>20</v>
      </c>
      <c r="G103" s="191">
        <v>4</v>
      </c>
      <c r="H103" s="215">
        <f t="shared" si="8"/>
        <v>80</v>
      </c>
      <c r="I103" s="234">
        <f t="shared" si="9"/>
        <v>80</v>
      </c>
      <c r="J103" s="234"/>
      <c r="K103" s="234"/>
      <c r="L103" s="230"/>
      <c r="M103" s="230"/>
      <c r="N103" s="230"/>
      <c r="O103" s="229"/>
      <c r="P103" s="229" t="s">
        <v>47</v>
      </c>
      <c r="Q103" s="229" t="s">
        <v>47</v>
      </c>
      <c r="R103" s="230"/>
      <c r="S103" s="230"/>
      <c r="T103" s="230"/>
      <c r="U103" s="230"/>
      <c r="V103" s="230"/>
      <c r="W103" s="230"/>
    </row>
    <row r="104" spans="1:23" s="202" customFormat="1" ht="15.75" customHeight="1" x14ac:dyDescent="0.3">
      <c r="A104" s="273"/>
      <c r="B104" s="233" t="s">
        <v>232</v>
      </c>
      <c r="C104" s="233" t="s">
        <v>233</v>
      </c>
      <c r="D104" s="233"/>
      <c r="E104" s="191" t="s">
        <v>42</v>
      </c>
      <c r="F104" s="191">
        <v>30</v>
      </c>
      <c r="G104" s="191">
        <v>35</v>
      </c>
      <c r="H104" s="215">
        <f t="shared" si="8"/>
        <v>1050</v>
      </c>
      <c r="I104" s="234">
        <f t="shared" si="9"/>
        <v>1050</v>
      </c>
      <c r="J104" s="234"/>
      <c r="K104" s="234"/>
      <c r="L104" s="230"/>
      <c r="M104" s="230"/>
      <c r="N104" s="230"/>
      <c r="O104" s="229"/>
      <c r="P104" s="229" t="s">
        <v>47</v>
      </c>
      <c r="Q104" s="229" t="s">
        <v>47</v>
      </c>
      <c r="R104" s="230"/>
      <c r="S104" s="230"/>
      <c r="T104" s="230"/>
      <c r="U104" s="230"/>
      <c r="V104" s="230"/>
      <c r="W104" s="230"/>
    </row>
    <row r="105" spans="1:23" s="202" customFormat="1" ht="26.25" customHeight="1" x14ac:dyDescent="0.3">
      <c r="A105" s="273"/>
      <c r="B105" s="233" t="s">
        <v>234</v>
      </c>
      <c r="C105" s="233" t="s">
        <v>235</v>
      </c>
      <c r="D105" s="233" t="s">
        <v>289</v>
      </c>
      <c r="E105" s="191" t="s">
        <v>108</v>
      </c>
      <c r="F105" s="191">
        <v>3</v>
      </c>
      <c r="G105" s="191">
        <v>3</v>
      </c>
      <c r="H105" s="215">
        <f t="shared" si="8"/>
        <v>9</v>
      </c>
      <c r="I105" s="234">
        <f t="shared" si="9"/>
        <v>9</v>
      </c>
      <c r="J105" s="234"/>
      <c r="K105" s="234"/>
      <c r="L105" s="230"/>
      <c r="M105" s="230"/>
      <c r="N105" s="230"/>
      <c r="O105" s="229"/>
      <c r="P105" s="229" t="s">
        <v>47</v>
      </c>
      <c r="Q105" s="229" t="s">
        <v>47</v>
      </c>
      <c r="R105" s="230"/>
      <c r="S105" s="230"/>
      <c r="T105" s="230"/>
      <c r="U105" s="230"/>
      <c r="V105" s="230"/>
      <c r="W105" s="230"/>
    </row>
    <row r="106" spans="1:23" ht="15" customHeight="1" x14ac:dyDescent="0.3">
      <c r="A106" s="268" t="s">
        <v>34</v>
      </c>
      <c r="B106" s="269"/>
      <c r="C106" s="269"/>
      <c r="D106" s="269"/>
      <c r="E106" s="269"/>
      <c r="F106" s="269"/>
      <c r="G106" s="269"/>
      <c r="H106" s="16">
        <f>SUM(H87:H105)</f>
        <v>5768.7599999999993</v>
      </c>
      <c r="I106" s="16">
        <f>SUM(I87:I105)</f>
        <v>5768.7599999999993</v>
      </c>
      <c r="J106" s="16">
        <f>SUM(J87:J105)</f>
        <v>0</v>
      </c>
      <c r="K106" s="16">
        <f>SUM(K87:K105)</f>
        <v>0</v>
      </c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80"/>
    </row>
    <row r="107" spans="1:23" ht="14.25" customHeight="1" x14ac:dyDescent="0.3">
      <c r="A107" s="279" t="s">
        <v>87</v>
      </c>
      <c r="B107" s="280"/>
      <c r="C107" s="280"/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1"/>
    </row>
    <row r="108" spans="1:23" ht="53.25" customHeight="1" x14ac:dyDescent="0.3">
      <c r="A108" s="286" t="s">
        <v>67</v>
      </c>
      <c r="B108" s="144" t="s">
        <v>237</v>
      </c>
      <c r="C108" s="144" t="s">
        <v>236</v>
      </c>
      <c r="D108" s="144"/>
      <c r="E108" s="145" t="s">
        <v>93</v>
      </c>
      <c r="F108" s="146">
        <v>50</v>
      </c>
      <c r="G108" s="141">
        <v>35</v>
      </c>
      <c r="H108" s="47">
        <f t="shared" ref="H108:H112" si="10">F108*G108</f>
        <v>1750</v>
      </c>
      <c r="I108" s="171">
        <f>H108</f>
        <v>1750</v>
      </c>
      <c r="J108" s="140"/>
      <c r="K108" s="140"/>
      <c r="L108" s="5"/>
      <c r="M108" s="5"/>
      <c r="N108" s="157" t="s">
        <v>47</v>
      </c>
      <c r="O108" s="157"/>
      <c r="P108" s="30"/>
      <c r="Q108" s="30"/>
      <c r="R108" s="30"/>
      <c r="S108" s="30"/>
      <c r="T108" s="5"/>
      <c r="U108" s="5"/>
      <c r="V108" s="5"/>
      <c r="W108" s="88"/>
    </row>
    <row r="109" spans="1:23" ht="14.25" customHeight="1" x14ac:dyDescent="0.3">
      <c r="A109" s="287"/>
      <c r="B109" s="144" t="s">
        <v>82</v>
      </c>
      <c r="C109" s="144"/>
      <c r="D109" s="144"/>
      <c r="E109" s="145" t="s">
        <v>42</v>
      </c>
      <c r="F109" s="146">
        <v>2</v>
      </c>
      <c r="G109" s="141">
        <v>100</v>
      </c>
      <c r="H109" s="47">
        <f t="shared" si="10"/>
        <v>200</v>
      </c>
      <c r="I109" s="171">
        <f t="shared" ref="I109:I111" si="11">H109</f>
        <v>200</v>
      </c>
      <c r="J109" s="140"/>
      <c r="K109" s="140"/>
      <c r="L109" s="5"/>
      <c r="M109" s="5"/>
      <c r="N109" s="157" t="s">
        <v>47</v>
      </c>
      <c r="O109" s="157"/>
      <c r="P109" s="30"/>
      <c r="Q109" s="30"/>
      <c r="R109" s="30"/>
      <c r="S109" s="30"/>
      <c r="T109" s="5"/>
      <c r="U109" s="5"/>
      <c r="V109" s="5"/>
      <c r="W109" s="88"/>
    </row>
    <row r="110" spans="1:23" ht="14.25" customHeight="1" x14ac:dyDescent="0.3">
      <c r="A110" s="287"/>
      <c r="B110" s="147" t="s">
        <v>83</v>
      </c>
      <c r="C110" s="147"/>
      <c r="D110" s="147"/>
      <c r="E110" s="145" t="s">
        <v>84</v>
      </c>
      <c r="F110" s="146">
        <v>1</v>
      </c>
      <c r="G110" s="141">
        <v>1500</v>
      </c>
      <c r="H110" s="47">
        <f t="shared" si="10"/>
        <v>1500</v>
      </c>
      <c r="I110" s="171">
        <f t="shared" si="11"/>
        <v>1500</v>
      </c>
      <c r="J110" s="140"/>
      <c r="K110" s="140"/>
      <c r="L110" s="5"/>
      <c r="M110" s="5"/>
      <c r="N110" s="157" t="s">
        <v>47</v>
      </c>
      <c r="O110" s="157"/>
      <c r="P110" s="30"/>
      <c r="Q110" s="30"/>
      <c r="R110" s="30"/>
      <c r="S110" s="30"/>
      <c r="T110" s="5"/>
      <c r="U110" s="5"/>
      <c r="V110" s="5"/>
      <c r="W110" s="88"/>
    </row>
    <row r="111" spans="1:23" ht="14.25" customHeight="1" x14ac:dyDescent="0.3">
      <c r="A111" s="287"/>
      <c r="B111" s="147" t="s">
        <v>85</v>
      </c>
      <c r="C111" s="147"/>
      <c r="D111" s="147"/>
      <c r="E111" s="145" t="s">
        <v>86</v>
      </c>
      <c r="F111" s="146">
        <v>4</v>
      </c>
      <c r="G111" s="141">
        <v>15</v>
      </c>
      <c r="H111" s="47">
        <f t="shared" si="10"/>
        <v>60</v>
      </c>
      <c r="I111" s="171">
        <f t="shared" si="11"/>
        <v>60</v>
      </c>
      <c r="J111" s="140"/>
      <c r="K111" s="140"/>
      <c r="L111" s="5"/>
      <c r="M111" s="5"/>
      <c r="N111" s="157" t="s">
        <v>47</v>
      </c>
      <c r="O111" s="157"/>
      <c r="P111" s="30"/>
      <c r="Q111" s="30"/>
      <c r="R111" s="30"/>
      <c r="S111" s="30"/>
      <c r="T111" s="5"/>
      <c r="U111" s="5"/>
      <c r="V111" s="5"/>
      <c r="W111" s="88"/>
    </row>
    <row r="112" spans="1:23" ht="41.25" customHeight="1" x14ac:dyDescent="0.3">
      <c r="A112" s="288"/>
      <c r="B112" s="33" t="s">
        <v>129</v>
      </c>
      <c r="C112" s="134"/>
      <c r="D112" s="186"/>
      <c r="E112" s="141" t="s">
        <v>31</v>
      </c>
      <c r="F112" s="141">
        <v>100</v>
      </c>
      <c r="G112" s="141">
        <v>5</v>
      </c>
      <c r="H112" s="47">
        <f t="shared" si="10"/>
        <v>500</v>
      </c>
      <c r="I112" s="172"/>
      <c r="J112" s="142">
        <f>H112</f>
        <v>500</v>
      </c>
      <c r="K112" s="140"/>
      <c r="L112" s="5"/>
      <c r="M112" s="5"/>
      <c r="N112" s="5"/>
      <c r="O112" s="157" t="s">
        <v>47</v>
      </c>
      <c r="P112" s="30" t="s">
        <v>47</v>
      </c>
      <c r="Q112" s="30" t="s">
        <v>47</v>
      </c>
      <c r="R112" s="30" t="s">
        <v>47</v>
      </c>
      <c r="S112" s="30" t="s">
        <v>47</v>
      </c>
      <c r="T112" s="5"/>
      <c r="U112" s="5"/>
      <c r="V112" s="5"/>
      <c r="W112" s="88"/>
    </row>
    <row r="113" spans="1:23" ht="15" customHeight="1" x14ac:dyDescent="0.3">
      <c r="A113" s="95" t="s">
        <v>32</v>
      </c>
      <c r="B113" s="69"/>
      <c r="C113" s="69"/>
      <c r="D113" s="69"/>
      <c r="E113" s="70"/>
      <c r="F113" s="70"/>
      <c r="G113" s="70" t="s">
        <v>25</v>
      </c>
      <c r="H113" s="16">
        <f>SUM(H108:H112)</f>
        <v>4010</v>
      </c>
      <c r="I113" s="16">
        <f>SUM(I108:I112)</f>
        <v>3510</v>
      </c>
      <c r="J113" s="16">
        <f t="shared" ref="J113" si="12">SUM(J108:J112)</f>
        <v>500</v>
      </c>
      <c r="K113" s="16">
        <f>SUM(K107:K112)</f>
        <v>0</v>
      </c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80"/>
    </row>
    <row r="114" spans="1:23" ht="15" customHeight="1" x14ac:dyDescent="0.3">
      <c r="A114" s="282" t="s">
        <v>127</v>
      </c>
      <c r="B114" s="282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3"/>
    </row>
    <row r="115" spans="1:23" ht="15" customHeight="1" x14ac:dyDescent="0.3">
      <c r="A115" s="292" t="s">
        <v>88</v>
      </c>
      <c r="B115" s="292"/>
      <c r="C115" s="292"/>
      <c r="D115" s="292"/>
      <c r="E115" s="292"/>
      <c r="F115" s="292"/>
      <c r="G115" s="292"/>
      <c r="H115" s="292"/>
      <c r="I115" s="292"/>
      <c r="J115" s="292"/>
      <c r="K115" s="292"/>
      <c r="L115" s="292"/>
      <c r="M115" s="292"/>
      <c r="N115" s="292"/>
      <c r="O115" s="292"/>
      <c r="P115" s="292"/>
      <c r="Q115" s="292"/>
      <c r="R115" s="292"/>
      <c r="S115" s="292"/>
      <c r="T115" s="292"/>
      <c r="U115" s="292"/>
      <c r="V115" s="292"/>
      <c r="W115" s="293"/>
    </row>
    <row r="116" spans="1:23" s="202" customFormat="1" ht="15.75" customHeight="1" x14ac:dyDescent="0.3">
      <c r="A116" s="284" t="s">
        <v>89</v>
      </c>
      <c r="B116" s="235" t="s">
        <v>241</v>
      </c>
      <c r="C116" s="236" t="s">
        <v>238</v>
      </c>
      <c r="D116" s="236"/>
      <c r="E116" s="237" t="s">
        <v>42</v>
      </c>
      <c r="F116" s="238">
        <v>500</v>
      </c>
      <c r="G116" s="238">
        <v>3</v>
      </c>
      <c r="H116" s="239">
        <f>F116*G116</f>
        <v>1500</v>
      </c>
      <c r="I116" s="240">
        <f>H116</f>
        <v>1500</v>
      </c>
      <c r="J116" s="241"/>
      <c r="K116" s="241"/>
      <c r="L116" s="242"/>
      <c r="M116" s="242"/>
      <c r="N116" s="242"/>
      <c r="O116" s="243" t="s">
        <v>47</v>
      </c>
      <c r="P116" s="242"/>
      <c r="Q116" s="242"/>
      <c r="R116" s="242"/>
      <c r="S116" s="242"/>
      <c r="T116" s="242"/>
      <c r="U116" s="242"/>
      <c r="V116" s="242"/>
      <c r="W116" s="244"/>
    </row>
    <row r="117" spans="1:23" s="202" customFormat="1" ht="14.25" customHeight="1" x14ac:dyDescent="0.3">
      <c r="A117" s="285"/>
      <c r="B117" s="235" t="s">
        <v>241</v>
      </c>
      <c r="C117" s="236" t="s">
        <v>239</v>
      </c>
      <c r="D117" s="236"/>
      <c r="E117" s="237" t="s">
        <v>42</v>
      </c>
      <c r="F117" s="238">
        <v>350</v>
      </c>
      <c r="G117" s="238">
        <v>3.5</v>
      </c>
      <c r="H117" s="239">
        <f>F117*G117</f>
        <v>1225</v>
      </c>
      <c r="I117" s="240">
        <f t="shared" ref="I117:I118" si="13">H117</f>
        <v>1225</v>
      </c>
      <c r="J117" s="245"/>
      <c r="K117" s="245"/>
      <c r="L117" s="246"/>
      <c r="M117" s="247"/>
      <c r="N117" s="247"/>
      <c r="O117" s="243" t="s">
        <v>47</v>
      </c>
      <c r="P117" s="247"/>
      <c r="Q117" s="247"/>
      <c r="R117" s="247"/>
      <c r="S117" s="247"/>
      <c r="T117" s="247"/>
      <c r="U117" s="247"/>
      <c r="V117" s="247"/>
      <c r="W117" s="247"/>
    </row>
    <row r="118" spans="1:23" s="202" customFormat="1" ht="14.25" customHeight="1" x14ac:dyDescent="0.3">
      <c r="A118" s="285"/>
      <c r="B118" s="235" t="s">
        <v>241</v>
      </c>
      <c r="C118" s="235" t="s">
        <v>240</v>
      </c>
      <c r="D118" s="235"/>
      <c r="E118" s="248" t="s">
        <v>42</v>
      </c>
      <c r="F118" s="238">
        <v>350</v>
      </c>
      <c r="G118" s="238">
        <v>3.6</v>
      </c>
      <c r="H118" s="239">
        <f>F118*G118</f>
        <v>1260</v>
      </c>
      <c r="I118" s="240">
        <f t="shared" si="13"/>
        <v>1260</v>
      </c>
      <c r="J118" s="240"/>
      <c r="K118" s="245"/>
      <c r="L118" s="246"/>
      <c r="M118" s="247"/>
      <c r="N118" s="247"/>
      <c r="O118" s="243" t="s">
        <v>47</v>
      </c>
      <c r="P118" s="247"/>
      <c r="Q118" s="247"/>
      <c r="R118" s="247"/>
      <c r="S118" s="247"/>
      <c r="T118" s="247"/>
      <c r="U118" s="247"/>
      <c r="V118" s="247"/>
      <c r="W118" s="247"/>
    </row>
    <row r="119" spans="1:23" ht="14.25" customHeight="1" x14ac:dyDescent="0.3">
      <c r="A119" s="285"/>
      <c r="B119" s="143" t="s">
        <v>92</v>
      </c>
      <c r="C119" s="143"/>
      <c r="D119" s="143"/>
      <c r="E119" s="118" t="s">
        <v>31</v>
      </c>
      <c r="F119" s="77">
        <v>50</v>
      </c>
      <c r="G119" s="77">
        <v>5</v>
      </c>
      <c r="H119" s="117">
        <f>F119*G119</f>
        <v>250</v>
      </c>
      <c r="I119" s="72"/>
      <c r="J119" s="72">
        <f>H119</f>
        <v>250</v>
      </c>
      <c r="K119" s="73"/>
      <c r="L119" s="116"/>
      <c r="M119" s="106"/>
      <c r="N119" s="106"/>
      <c r="O119" s="106"/>
      <c r="P119" s="159" t="s">
        <v>47</v>
      </c>
      <c r="Q119" s="159" t="s">
        <v>47</v>
      </c>
      <c r="R119" s="106"/>
      <c r="S119" s="106"/>
      <c r="T119" s="106"/>
      <c r="U119" s="106"/>
      <c r="V119" s="106"/>
      <c r="W119" s="106"/>
    </row>
    <row r="120" spans="1:23" ht="15" customHeight="1" x14ac:dyDescent="0.3">
      <c r="A120" s="107" t="s">
        <v>35</v>
      </c>
      <c r="B120" s="108"/>
      <c r="C120" s="108"/>
      <c r="D120" s="108"/>
      <c r="E120" s="109"/>
      <c r="F120" s="109"/>
      <c r="G120" s="109" t="s">
        <v>25</v>
      </c>
      <c r="H120" s="110">
        <f>SUM(H116:H119)</f>
        <v>4235</v>
      </c>
      <c r="I120" s="110">
        <f>SUM(I116:I119)</f>
        <v>3985</v>
      </c>
      <c r="J120" s="110">
        <f t="shared" ref="J120" si="14">SUM(J116:J119)</f>
        <v>250</v>
      </c>
      <c r="K120" s="110">
        <f>SUM(K116:K119)</f>
        <v>0</v>
      </c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</row>
    <row r="121" spans="1:23" ht="15" customHeight="1" x14ac:dyDescent="0.3">
      <c r="A121" s="282" t="s">
        <v>90</v>
      </c>
      <c r="B121" s="282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3"/>
    </row>
    <row r="122" spans="1:23" s="202" customFormat="1" ht="15" customHeight="1" x14ac:dyDescent="0.3">
      <c r="A122" s="284" t="s">
        <v>91</v>
      </c>
      <c r="B122" s="259" t="s">
        <v>151</v>
      </c>
      <c r="C122" s="259" t="s">
        <v>242</v>
      </c>
      <c r="D122" s="259"/>
      <c r="E122" s="250" t="s">
        <v>95</v>
      </c>
      <c r="F122" s="251">
        <v>40</v>
      </c>
      <c r="G122" s="238">
        <v>22</v>
      </c>
      <c r="H122" s="239">
        <f>F122*G122</f>
        <v>880</v>
      </c>
      <c r="I122" s="252">
        <f>H122</f>
        <v>880</v>
      </c>
      <c r="J122" s="252"/>
      <c r="K122" s="241"/>
      <c r="L122" s="242"/>
      <c r="M122" s="242"/>
      <c r="N122" s="243" t="s">
        <v>47</v>
      </c>
      <c r="O122" s="243" t="s">
        <v>47</v>
      </c>
      <c r="P122" s="243"/>
      <c r="Q122" s="242"/>
      <c r="R122" s="242"/>
      <c r="S122" s="242"/>
      <c r="T122" s="242"/>
      <c r="U122" s="242"/>
      <c r="V122" s="242"/>
      <c r="W122" s="244"/>
    </row>
    <row r="123" spans="1:23" s="202" customFormat="1" ht="67.8" customHeight="1" x14ac:dyDescent="0.3">
      <c r="A123" s="285"/>
      <c r="B123" s="249" t="s">
        <v>243</v>
      </c>
      <c r="C123" s="249" t="s">
        <v>244</v>
      </c>
      <c r="D123" s="249" t="s">
        <v>294</v>
      </c>
      <c r="E123" s="250" t="s">
        <v>95</v>
      </c>
      <c r="F123" s="251">
        <v>3</v>
      </c>
      <c r="G123" s="238">
        <v>15</v>
      </c>
      <c r="H123" s="239">
        <f t="shared" ref="H123:H138" si="15">F123*G123</f>
        <v>45</v>
      </c>
      <c r="I123" s="252">
        <f t="shared" ref="I123:I137" si="16">H123</f>
        <v>45</v>
      </c>
      <c r="J123" s="252"/>
      <c r="K123" s="241"/>
      <c r="L123" s="242"/>
      <c r="M123" s="242"/>
      <c r="N123" s="243" t="s">
        <v>47</v>
      </c>
      <c r="O123" s="243" t="s">
        <v>47</v>
      </c>
      <c r="P123" s="243"/>
      <c r="Q123" s="242"/>
      <c r="R123" s="242"/>
      <c r="S123" s="242"/>
      <c r="T123" s="242"/>
      <c r="U123" s="242"/>
      <c r="V123" s="242"/>
      <c r="W123" s="244"/>
    </row>
    <row r="124" spans="1:23" s="202" customFormat="1" ht="64.8" customHeight="1" x14ac:dyDescent="0.3">
      <c r="A124" s="285"/>
      <c r="B124" s="249" t="s">
        <v>243</v>
      </c>
      <c r="C124" s="249" t="s">
        <v>245</v>
      </c>
      <c r="D124" s="249" t="s">
        <v>295</v>
      </c>
      <c r="E124" s="250" t="s">
        <v>95</v>
      </c>
      <c r="F124" s="251">
        <v>2</v>
      </c>
      <c r="G124" s="238">
        <v>20</v>
      </c>
      <c r="H124" s="239">
        <f t="shared" si="15"/>
        <v>40</v>
      </c>
      <c r="I124" s="252">
        <f t="shared" si="16"/>
        <v>40</v>
      </c>
      <c r="J124" s="252"/>
      <c r="K124" s="241"/>
      <c r="L124" s="242"/>
      <c r="M124" s="242"/>
      <c r="N124" s="243" t="s">
        <v>47</v>
      </c>
      <c r="O124" s="243" t="s">
        <v>47</v>
      </c>
      <c r="P124" s="243"/>
      <c r="Q124" s="242"/>
      <c r="R124" s="242"/>
      <c r="S124" s="242"/>
      <c r="T124" s="242"/>
      <c r="U124" s="242"/>
      <c r="V124" s="242"/>
      <c r="W124" s="244"/>
    </row>
    <row r="125" spans="1:23" s="202" customFormat="1" ht="81" customHeight="1" x14ac:dyDescent="0.3">
      <c r="A125" s="285"/>
      <c r="B125" s="249" t="s">
        <v>151</v>
      </c>
      <c r="C125" s="249" t="s">
        <v>246</v>
      </c>
      <c r="D125" s="249" t="s">
        <v>296</v>
      </c>
      <c r="E125" s="250" t="s">
        <v>95</v>
      </c>
      <c r="F125" s="251">
        <v>3</v>
      </c>
      <c r="G125" s="238">
        <v>18</v>
      </c>
      <c r="H125" s="239">
        <f t="shared" si="15"/>
        <v>54</v>
      </c>
      <c r="I125" s="252">
        <f t="shared" si="16"/>
        <v>54</v>
      </c>
      <c r="J125" s="252"/>
      <c r="K125" s="241"/>
      <c r="L125" s="242"/>
      <c r="M125" s="242"/>
      <c r="N125" s="243" t="s">
        <v>47</v>
      </c>
      <c r="O125" s="243" t="s">
        <v>47</v>
      </c>
      <c r="P125" s="243"/>
      <c r="Q125" s="242"/>
      <c r="R125" s="242"/>
      <c r="S125" s="242"/>
      <c r="T125" s="242"/>
      <c r="U125" s="242"/>
      <c r="V125" s="242"/>
      <c r="W125" s="244"/>
    </row>
    <row r="126" spans="1:23" s="202" customFormat="1" ht="58.8" customHeight="1" x14ac:dyDescent="0.3">
      <c r="A126" s="285"/>
      <c r="B126" s="249" t="s">
        <v>243</v>
      </c>
      <c r="C126" s="249" t="s">
        <v>247</v>
      </c>
      <c r="D126" s="249" t="s">
        <v>301</v>
      </c>
      <c r="E126" s="250" t="s">
        <v>95</v>
      </c>
      <c r="F126" s="251">
        <v>3</v>
      </c>
      <c r="G126" s="238">
        <v>15</v>
      </c>
      <c r="H126" s="239">
        <f t="shared" si="15"/>
        <v>45</v>
      </c>
      <c r="I126" s="252">
        <f t="shared" si="16"/>
        <v>45</v>
      </c>
      <c r="J126" s="252"/>
      <c r="K126" s="241"/>
      <c r="L126" s="242"/>
      <c r="M126" s="242"/>
      <c r="N126" s="243" t="s">
        <v>47</v>
      </c>
      <c r="O126" s="243" t="s">
        <v>47</v>
      </c>
      <c r="P126" s="243"/>
      <c r="Q126" s="242"/>
      <c r="R126" s="242"/>
      <c r="S126" s="242"/>
      <c r="T126" s="242"/>
      <c r="U126" s="242"/>
      <c r="V126" s="242"/>
      <c r="W126" s="244"/>
    </row>
    <row r="127" spans="1:23" s="202" customFormat="1" ht="72" customHeight="1" x14ac:dyDescent="0.3">
      <c r="A127" s="285"/>
      <c r="B127" s="249" t="s">
        <v>243</v>
      </c>
      <c r="C127" s="249" t="s">
        <v>248</v>
      </c>
      <c r="D127" s="249" t="s">
        <v>298</v>
      </c>
      <c r="E127" s="250" t="s">
        <v>95</v>
      </c>
      <c r="F127" s="251">
        <v>3</v>
      </c>
      <c r="G127" s="238">
        <v>15</v>
      </c>
      <c r="H127" s="239">
        <f t="shared" si="15"/>
        <v>45</v>
      </c>
      <c r="I127" s="252">
        <f t="shared" si="16"/>
        <v>45</v>
      </c>
      <c r="J127" s="252"/>
      <c r="K127" s="241"/>
      <c r="L127" s="242"/>
      <c r="M127" s="242"/>
      <c r="N127" s="243" t="s">
        <v>47</v>
      </c>
      <c r="O127" s="243" t="s">
        <v>47</v>
      </c>
      <c r="P127" s="243"/>
      <c r="Q127" s="242"/>
      <c r="R127" s="242"/>
      <c r="S127" s="242"/>
      <c r="T127" s="242"/>
      <c r="U127" s="242"/>
      <c r="V127" s="242"/>
      <c r="W127" s="244"/>
    </row>
    <row r="128" spans="1:23" s="202" customFormat="1" ht="76.2" customHeight="1" x14ac:dyDescent="0.3">
      <c r="A128" s="285"/>
      <c r="B128" s="249" t="s">
        <v>243</v>
      </c>
      <c r="C128" s="249" t="s">
        <v>249</v>
      </c>
      <c r="D128" s="249" t="s">
        <v>297</v>
      </c>
      <c r="E128" s="250" t="s">
        <v>95</v>
      </c>
      <c r="F128" s="251">
        <v>2</v>
      </c>
      <c r="G128" s="238">
        <v>15</v>
      </c>
      <c r="H128" s="239">
        <f t="shared" si="15"/>
        <v>30</v>
      </c>
      <c r="I128" s="252">
        <f t="shared" si="16"/>
        <v>30</v>
      </c>
      <c r="J128" s="252"/>
      <c r="K128" s="241"/>
      <c r="L128" s="242"/>
      <c r="M128" s="242"/>
      <c r="N128" s="243" t="s">
        <v>47</v>
      </c>
      <c r="O128" s="243" t="s">
        <v>47</v>
      </c>
      <c r="P128" s="243"/>
      <c r="Q128" s="242"/>
      <c r="R128" s="242"/>
      <c r="S128" s="242"/>
      <c r="T128" s="242"/>
      <c r="U128" s="242"/>
      <c r="V128" s="242"/>
      <c r="W128" s="244"/>
    </row>
    <row r="129" spans="1:23" s="202" customFormat="1" ht="80.400000000000006" customHeight="1" x14ac:dyDescent="0.3">
      <c r="A129" s="285"/>
      <c r="B129" s="249" t="s">
        <v>243</v>
      </c>
      <c r="C129" s="249" t="s">
        <v>250</v>
      </c>
      <c r="D129" s="249" t="s">
        <v>299</v>
      </c>
      <c r="E129" s="250" t="s">
        <v>95</v>
      </c>
      <c r="F129" s="251">
        <v>3</v>
      </c>
      <c r="G129" s="238">
        <v>20</v>
      </c>
      <c r="H129" s="239">
        <f t="shared" si="15"/>
        <v>60</v>
      </c>
      <c r="I129" s="252">
        <f t="shared" si="16"/>
        <v>60</v>
      </c>
      <c r="J129" s="252"/>
      <c r="K129" s="241"/>
      <c r="L129" s="242"/>
      <c r="M129" s="242"/>
      <c r="N129" s="243" t="s">
        <v>47</v>
      </c>
      <c r="O129" s="243" t="s">
        <v>47</v>
      </c>
      <c r="P129" s="243"/>
      <c r="Q129" s="242"/>
      <c r="R129" s="242"/>
      <c r="S129" s="242"/>
      <c r="T129" s="242"/>
      <c r="U129" s="242"/>
      <c r="V129" s="242"/>
      <c r="W129" s="244"/>
    </row>
    <row r="130" spans="1:23" s="202" customFormat="1" ht="80.400000000000006" customHeight="1" x14ac:dyDescent="0.3">
      <c r="A130" s="285"/>
      <c r="B130" s="249" t="s">
        <v>151</v>
      </c>
      <c r="C130" s="249" t="s">
        <v>251</v>
      </c>
      <c r="D130" s="249" t="s">
        <v>302</v>
      </c>
      <c r="E130" s="250" t="s">
        <v>95</v>
      </c>
      <c r="F130" s="251">
        <v>3</v>
      </c>
      <c r="G130" s="238">
        <v>18</v>
      </c>
      <c r="H130" s="239">
        <f t="shared" si="15"/>
        <v>54</v>
      </c>
      <c r="I130" s="252">
        <f t="shared" si="16"/>
        <v>54</v>
      </c>
      <c r="J130" s="252"/>
      <c r="K130" s="241"/>
      <c r="L130" s="242"/>
      <c r="M130" s="242"/>
      <c r="N130" s="243" t="s">
        <v>47</v>
      </c>
      <c r="O130" s="243" t="s">
        <v>47</v>
      </c>
      <c r="P130" s="243"/>
      <c r="Q130" s="242"/>
      <c r="R130" s="242"/>
      <c r="S130" s="242"/>
      <c r="T130" s="242"/>
      <c r="U130" s="242"/>
      <c r="V130" s="242"/>
      <c r="W130" s="244"/>
    </row>
    <row r="131" spans="1:23" s="202" customFormat="1" ht="85.8" customHeight="1" x14ac:dyDescent="0.3">
      <c r="A131" s="285"/>
      <c r="B131" s="249" t="s">
        <v>243</v>
      </c>
      <c r="C131" s="249" t="s">
        <v>252</v>
      </c>
      <c r="D131" s="249" t="s">
        <v>300</v>
      </c>
      <c r="E131" s="250" t="s">
        <v>95</v>
      </c>
      <c r="F131" s="251">
        <v>3</v>
      </c>
      <c r="G131" s="238">
        <v>18</v>
      </c>
      <c r="H131" s="239">
        <f t="shared" si="15"/>
        <v>54</v>
      </c>
      <c r="I131" s="252">
        <f t="shared" si="16"/>
        <v>54</v>
      </c>
      <c r="J131" s="252"/>
      <c r="K131" s="241"/>
      <c r="L131" s="242"/>
      <c r="M131" s="242"/>
      <c r="N131" s="243" t="s">
        <v>47</v>
      </c>
      <c r="O131" s="243" t="s">
        <v>47</v>
      </c>
      <c r="P131" s="243"/>
      <c r="Q131" s="242"/>
      <c r="R131" s="242"/>
      <c r="S131" s="242"/>
      <c r="T131" s="242"/>
      <c r="U131" s="242"/>
      <c r="V131" s="242"/>
      <c r="W131" s="244"/>
    </row>
    <row r="132" spans="1:23" s="202" customFormat="1" ht="97.8" customHeight="1" x14ac:dyDescent="0.3">
      <c r="A132" s="285"/>
      <c r="B132" s="249" t="s">
        <v>151</v>
      </c>
      <c r="C132" s="249" t="s">
        <v>253</v>
      </c>
      <c r="D132" s="249" t="s">
        <v>303</v>
      </c>
      <c r="E132" s="250" t="s">
        <v>95</v>
      </c>
      <c r="F132" s="251">
        <v>10</v>
      </c>
      <c r="G132" s="238">
        <v>251</v>
      </c>
      <c r="H132" s="239">
        <f t="shared" si="15"/>
        <v>2510</v>
      </c>
      <c r="I132" s="252">
        <f t="shared" si="16"/>
        <v>2510</v>
      </c>
      <c r="J132" s="252"/>
      <c r="K132" s="241"/>
      <c r="L132" s="242"/>
      <c r="M132" s="242"/>
      <c r="N132" s="243" t="s">
        <v>47</v>
      </c>
      <c r="O132" s="243" t="s">
        <v>47</v>
      </c>
      <c r="P132" s="243"/>
      <c r="Q132" s="242"/>
      <c r="R132" s="242"/>
      <c r="S132" s="242"/>
      <c r="T132" s="242"/>
      <c r="U132" s="242"/>
      <c r="V132" s="242"/>
      <c r="W132" s="244"/>
    </row>
    <row r="133" spans="1:23" s="202" customFormat="1" ht="66" customHeight="1" x14ac:dyDescent="0.3">
      <c r="A133" s="285"/>
      <c r="B133" s="249" t="s">
        <v>151</v>
      </c>
      <c r="C133" s="249" t="s">
        <v>254</v>
      </c>
      <c r="D133" s="249" t="s">
        <v>304</v>
      </c>
      <c r="E133" s="250" t="s">
        <v>95</v>
      </c>
      <c r="F133" s="251">
        <v>15</v>
      </c>
      <c r="G133" s="238">
        <v>45</v>
      </c>
      <c r="H133" s="239">
        <f t="shared" si="15"/>
        <v>675</v>
      </c>
      <c r="I133" s="252">
        <f t="shared" si="16"/>
        <v>675</v>
      </c>
      <c r="J133" s="252"/>
      <c r="K133" s="241"/>
      <c r="L133" s="242"/>
      <c r="M133" s="242"/>
      <c r="N133" s="243" t="s">
        <v>47</v>
      </c>
      <c r="O133" s="243" t="s">
        <v>47</v>
      </c>
      <c r="P133" s="243"/>
      <c r="Q133" s="242"/>
      <c r="R133" s="242"/>
      <c r="S133" s="242"/>
      <c r="T133" s="242"/>
      <c r="U133" s="242"/>
      <c r="V133" s="242"/>
      <c r="W133" s="244"/>
    </row>
    <row r="134" spans="1:23" s="202" customFormat="1" ht="28.5" customHeight="1" x14ac:dyDescent="0.3">
      <c r="A134" s="285"/>
      <c r="B134" s="249" t="s">
        <v>94</v>
      </c>
      <c r="C134" s="253"/>
      <c r="D134" s="253"/>
      <c r="E134" s="254" t="s">
        <v>96</v>
      </c>
      <c r="F134" s="255">
        <v>20</v>
      </c>
      <c r="G134" s="256">
        <v>80</v>
      </c>
      <c r="H134" s="194">
        <f t="shared" si="15"/>
        <v>1600</v>
      </c>
      <c r="I134" s="252">
        <f t="shared" si="16"/>
        <v>1600</v>
      </c>
      <c r="J134" s="252"/>
      <c r="K134" s="241"/>
      <c r="L134" s="242"/>
      <c r="M134" s="242"/>
      <c r="N134" s="243" t="s">
        <v>47</v>
      </c>
      <c r="O134" s="243" t="s">
        <v>47</v>
      </c>
      <c r="P134" s="243"/>
      <c r="Q134" s="242"/>
      <c r="R134" s="242"/>
      <c r="S134" s="242"/>
      <c r="T134" s="242"/>
      <c r="U134" s="242"/>
      <c r="V134" s="242"/>
      <c r="W134" s="244"/>
    </row>
    <row r="135" spans="1:23" s="202" customFormat="1" ht="15" customHeight="1" x14ac:dyDescent="0.3">
      <c r="A135" s="285"/>
      <c r="B135" s="257" t="s">
        <v>255</v>
      </c>
      <c r="C135" s="257" t="s">
        <v>256</v>
      </c>
      <c r="D135" s="257"/>
      <c r="E135" s="250" t="s">
        <v>97</v>
      </c>
      <c r="F135" s="258">
        <v>20</v>
      </c>
      <c r="G135" s="238">
        <v>10</v>
      </c>
      <c r="H135" s="239">
        <f t="shared" si="15"/>
        <v>200</v>
      </c>
      <c r="I135" s="252">
        <f t="shared" si="16"/>
        <v>200</v>
      </c>
      <c r="J135" s="252"/>
      <c r="K135" s="241"/>
      <c r="L135" s="242"/>
      <c r="M135" s="242"/>
      <c r="N135" s="243" t="s">
        <v>47</v>
      </c>
      <c r="O135" s="243" t="s">
        <v>47</v>
      </c>
      <c r="P135" s="243"/>
      <c r="Q135" s="242"/>
      <c r="R135" s="242"/>
      <c r="S135" s="242"/>
      <c r="T135" s="242"/>
      <c r="U135" s="242"/>
      <c r="V135" s="242"/>
      <c r="W135" s="244"/>
    </row>
    <row r="136" spans="1:23" s="202" customFormat="1" ht="15" customHeight="1" x14ac:dyDescent="0.3">
      <c r="A136" s="285"/>
      <c r="B136" s="257" t="s">
        <v>257</v>
      </c>
      <c r="C136" s="257" t="s">
        <v>258</v>
      </c>
      <c r="D136" s="257"/>
      <c r="E136" s="250" t="s">
        <v>97</v>
      </c>
      <c r="F136" s="258">
        <v>50</v>
      </c>
      <c r="G136" s="238">
        <v>10</v>
      </c>
      <c r="H136" s="239">
        <f t="shared" si="15"/>
        <v>500</v>
      </c>
      <c r="I136" s="252">
        <f t="shared" si="16"/>
        <v>500</v>
      </c>
      <c r="J136" s="252"/>
      <c r="K136" s="241"/>
      <c r="L136" s="242"/>
      <c r="M136" s="242"/>
      <c r="N136" s="243" t="s">
        <v>47</v>
      </c>
      <c r="O136" s="243" t="s">
        <v>47</v>
      </c>
      <c r="P136" s="243"/>
      <c r="Q136" s="242"/>
      <c r="R136" s="242"/>
      <c r="S136" s="242"/>
      <c r="T136" s="242"/>
      <c r="U136" s="242"/>
      <c r="V136" s="242"/>
      <c r="W136" s="244"/>
    </row>
    <row r="137" spans="1:23" s="202" customFormat="1" ht="15" customHeight="1" x14ac:dyDescent="0.3">
      <c r="A137" s="285"/>
      <c r="B137" s="257" t="s">
        <v>259</v>
      </c>
      <c r="C137" s="257" t="s">
        <v>260</v>
      </c>
      <c r="D137" s="257"/>
      <c r="E137" s="250" t="s">
        <v>56</v>
      </c>
      <c r="F137" s="258">
        <v>500</v>
      </c>
      <c r="G137" s="238">
        <v>5</v>
      </c>
      <c r="H137" s="239">
        <f t="shared" si="15"/>
        <v>2500</v>
      </c>
      <c r="I137" s="252">
        <f t="shared" si="16"/>
        <v>2500</v>
      </c>
      <c r="J137" s="252"/>
      <c r="K137" s="241"/>
      <c r="L137" s="242"/>
      <c r="M137" s="242"/>
      <c r="N137" s="243" t="s">
        <v>47</v>
      </c>
      <c r="O137" s="243" t="s">
        <v>47</v>
      </c>
      <c r="P137" s="243"/>
      <c r="Q137" s="242"/>
      <c r="R137" s="242"/>
      <c r="S137" s="242"/>
      <c r="T137" s="242"/>
      <c r="U137" s="242"/>
      <c r="V137" s="242"/>
      <c r="W137" s="244"/>
    </row>
    <row r="138" spans="1:23" ht="27" customHeight="1" x14ac:dyDescent="0.3">
      <c r="A138" s="291"/>
      <c r="B138" s="148" t="s">
        <v>98</v>
      </c>
      <c r="C138" s="148"/>
      <c r="D138" s="148"/>
      <c r="E138" s="149" t="s">
        <v>31</v>
      </c>
      <c r="F138" s="149">
        <v>200</v>
      </c>
      <c r="G138" s="149">
        <v>5</v>
      </c>
      <c r="H138" s="32">
        <f t="shared" si="15"/>
        <v>1000</v>
      </c>
      <c r="I138" s="150"/>
      <c r="J138" s="150">
        <f>H138</f>
        <v>1000</v>
      </c>
      <c r="K138" s="113"/>
      <c r="L138" s="114"/>
      <c r="M138" s="114"/>
      <c r="N138" s="114"/>
      <c r="O138" s="158" t="s">
        <v>47</v>
      </c>
      <c r="P138" s="158" t="s">
        <v>47</v>
      </c>
      <c r="Q138" s="158" t="s">
        <v>47</v>
      </c>
      <c r="R138" s="158" t="s">
        <v>47</v>
      </c>
      <c r="S138" s="158" t="s">
        <v>47</v>
      </c>
      <c r="T138" s="158" t="s">
        <v>47</v>
      </c>
      <c r="U138" s="158" t="s">
        <v>47</v>
      </c>
      <c r="V138" s="114"/>
      <c r="W138" s="115"/>
    </row>
    <row r="139" spans="1:23" ht="15" customHeight="1" x14ac:dyDescent="0.3">
      <c r="A139" s="289" t="s">
        <v>41</v>
      </c>
      <c r="B139" s="290"/>
      <c r="C139" s="184"/>
      <c r="D139" s="184"/>
      <c r="E139" s="109"/>
      <c r="F139" s="109"/>
      <c r="G139" s="109"/>
      <c r="H139" s="110">
        <f>SUM(H122:H138)</f>
        <v>10292</v>
      </c>
      <c r="I139" s="110">
        <f>SUM(I122:I138)</f>
        <v>9292</v>
      </c>
      <c r="J139" s="110">
        <f t="shared" ref="J139" si="17">SUM(J122:J138)</f>
        <v>1000</v>
      </c>
      <c r="K139" s="110">
        <f t="shared" ref="K139" si="18">SUM(K122:K138)</f>
        <v>0</v>
      </c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2"/>
    </row>
    <row r="140" spans="1:23" ht="15.75" customHeight="1" thickBot="1" x14ac:dyDescent="0.35">
      <c r="A140" s="96" t="s">
        <v>29</v>
      </c>
      <c r="B140" s="97"/>
      <c r="C140" s="97"/>
      <c r="D140" s="97"/>
      <c r="E140" s="97"/>
      <c r="F140" s="97"/>
      <c r="G140" s="98"/>
      <c r="H140" s="98">
        <f>(H139+H120+H113+H84+H106+H49)</f>
        <v>46955.6</v>
      </c>
      <c r="I140" s="98">
        <f>(I139+I120+I113+I84+I106+I49)</f>
        <v>43955.6</v>
      </c>
      <c r="J140" s="98">
        <f>(J139+J120+J113+J84+J106+J49)</f>
        <v>3000</v>
      </c>
      <c r="K140" s="98">
        <f>(K139+K120+K113+K84+K106+K49)</f>
        <v>0</v>
      </c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9"/>
    </row>
    <row r="141" spans="1:23" ht="18" customHeight="1" x14ac:dyDescent="0.3">
      <c r="A141" s="327" t="s">
        <v>52</v>
      </c>
      <c r="B141" s="328"/>
      <c r="C141" s="328"/>
      <c r="D141" s="328"/>
      <c r="E141" s="328"/>
      <c r="F141" s="328"/>
      <c r="G141" s="328"/>
      <c r="H141" s="328"/>
      <c r="I141" s="328"/>
      <c r="J141" s="328"/>
      <c r="K141" s="328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20"/>
    </row>
    <row r="142" spans="1:23" s="2" customFormat="1" ht="18" customHeight="1" x14ac:dyDescent="0.3">
      <c r="A142" s="270" t="s">
        <v>128</v>
      </c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310"/>
    </row>
    <row r="143" spans="1:23" ht="16.5" customHeight="1" x14ac:dyDescent="0.3">
      <c r="A143" s="265" t="s">
        <v>119</v>
      </c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78"/>
    </row>
    <row r="144" spans="1:23" ht="42.75" customHeight="1" x14ac:dyDescent="0.3">
      <c r="A144" s="329" t="s">
        <v>120</v>
      </c>
      <c r="B144" s="33" t="s">
        <v>51</v>
      </c>
      <c r="C144" s="33"/>
      <c r="D144" s="33"/>
      <c r="E144" s="30" t="s">
        <v>31</v>
      </c>
      <c r="F144" s="30">
        <v>100</v>
      </c>
      <c r="G144" s="30">
        <v>5</v>
      </c>
      <c r="H144" s="52">
        <f>(F144*G144)</f>
        <v>500</v>
      </c>
      <c r="I144" s="74"/>
      <c r="J144" s="76">
        <f>H144</f>
        <v>500</v>
      </c>
      <c r="K144" s="74"/>
      <c r="L144" s="74"/>
      <c r="M144" s="75"/>
      <c r="N144" s="48" t="s">
        <v>47</v>
      </c>
      <c r="O144" s="48"/>
      <c r="P144" s="48"/>
      <c r="Q144" s="48" t="s">
        <v>47</v>
      </c>
      <c r="R144" s="48"/>
      <c r="S144" s="48"/>
      <c r="T144" s="48" t="s">
        <v>47</v>
      </c>
      <c r="U144" s="48"/>
      <c r="V144" s="75"/>
      <c r="W144" s="89"/>
    </row>
    <row r="145" spans="1:25" ht="29.25" customHeight="1" x14ac:dyDescent="0.3">
      <c r="A145" s="330"/>
      <c r="B145" s="33" t="s">
        <v>99</v>
      </c>
      <c r="C145" s="33"/>
      <c r="D145" s="33"/>
      <c r="E145" s="30" t="s">
        <v>31</v>
      </c>
      <c r="F145" s="30">
        <v>288</v>
      </c>
      <c r="G145" s="30">
        <v>5</v>
      </c>
      <c r="H145" s="52">
        <f>(F145*G145)</f>
        <v>1440</v>
      </c>
      <c r="I145" s="74"/>
      <c r="J145" s="76">
        <f>H145</f>
        <v>1440</v>
      </c>
      <c r="K145" s="74"/>
      <c r="L145" s="74"/>
      <c r="M145" s="75"/>
      <c r="N145" s="48" t="s">
        <v>47</v>
      </c>
      <c r="O145" s="48"/>
      <c r="P145" s="48"/>
      <c r="Q145" s="48" t="s">
        <v>47</v>
      </c>
      <c r="R145" s="48"/>
      <c r="S145" s="48"/>
      <c r="T145" s="48" t="s">
        <v>47</v>
      </c>
      <c r="U145" s="48"/>
      <c r="V145" s="75"/>
      <c r="W145" s="89"/>
    </row>
    <row r="146" spans="1:25" ht="19.5" customHeight="1" x14ac:dyDescent="0.3">
      <c r="A146" s="305" t="s">
        <v>100</v>
      </c>
      <c r="B146" s="306"/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8"/>
    </row>
    <row r="147" spans="1:25" ht="14.25" customHeight="1" x14ac:dyDescent="0.3">
      <c r="A147" s="100" t="s">
        <v>60</v>
      </c>
      <c r="B147" s="71"/>
      <c r="C147" s="71"/>
      <c r="D147" s="71"/>
      <c r="E147" s="18" t="s">
        <v>20</v>
      </c>
      <c r="F147" s="18">
        <v>12</v>
      </c>
      <c r="G147" s="51">
        <v>900</v>
      </c>
      <c r="H147" s="52">
        <f>(F147*G147)</f>
        <v>10800</v>
      </c>
      <c r="I147" s="169">
        <f>H147</f>
        <v>10800</v>
      </c>
      <c r="J147" s="19"/>
      <c r="K147" s="53"/>
      <c r="L147" s="30" t="s">
        <v>47</v>
      </c>
      <c r="M147" s="30" t="s">
        <v>47</v>
      </c>
      <c r="N147" s="30" t="s">
        <v>47</v>
      </c>
      <c r="O147" s="30" t="s">
        <v>47</v>
      </c>
      <c r="P147" s="30" t="s">
        <v>47</v>
      </c>
      <c r="Q147" s="30" t="s">
        <v>47</v>
      </c>
      <c r="R147" s="30" t="s">
        <v>47</v>
      </c>
      <c r="S147" s="30" t="s">
        <v>47</v>
      </c>
      <c r="T147" s="30" t="s">
        <v>47</v>
      </c>
      <c r="U147" s="30" t="s">
        <v>47</v>
      </c>
      <c r="V147" s="30" t="s">
        <v>47</v>
      </c>
      <c r="W147" s="91" t="s">
        <v>47</v>
      </c>
    </row>
    <row r="148" spans="1:25" ht="14.25" customHeight="1" x14ac:dyDescent="0.3">
      <c r="A148" s="100" t="s">
        <v>58</v>
      </c>
      <c r="B148" s="71"/>
      <c r="C148" s="71"/>
      <c r="D148" s="71"/>
      <c r="E148" s="18" t="s">
        <v>20</v>
      </c>
      <c r="F148" s="18">
        <v>12</v>
      </c>
      <c r="G148" s="51">
        <v>1250</v>
      </c>
      <c r="H148" s="52">
        <f t="shared" ref="H148:H152" si="19">(F148*G148)</f>
        <v>15000</v>
      </c>
      <c r="I148" s="169">
        <f>H148</f>
        <v>15000</v>
      </c>
      <c r="J148" s="19"/>
      <c r="K148" s="53"/>
      <c r="L148" s="30" t="s">
        <v>47</v>
      </c>
      <c r="M148" s="30" t="s">
        <v>47</v>
      </c>
      <c r="N148" s="30" t="s">
        <v>47</v>
      </c>
      <c r="O148" s="30" t="s">
        <v>47</v>
      </c>
      <c r="P148" s="30" t="s">
        <v>47</v>
      </c>
      <c r="Q148" s="30" t="s">
        <v>47</v>
      </c>
      <c r="R148" s="30" t="s">
        <v>47</v>
      </c>
      <c r="S148" s="30" t="s">
        <v>47</v>
      </c>
      <c r="T148" s="30" t="s">
        <v>47</v>
      </c>
      <c r="U148" s="30" t="s">
        <v>47</v>
      </c>
      <c r="V148" s="30" t="s">
        <v>47</v>
      </c>
      <c r="W148" s="91" t="s">
        <v>47</v>
      </c>
    </row>
    <row r="149" spans="1:25" x14ac:dyDescent="0.3">
      <c r="A149" s="130" t="s">
        <v>59</v>
      </c>
      <c r="B149" s="131"/>
      <c r="C149" s="136"/>
      <c r="D149" s="136"/>
      <c r="E149" s="18" t="s">
        <v>20</v>
      </c>
      <c r="F149" s="18">
        <v>12</v>
      </c>
      <c r="G149" s="51">
        <v>1132.08</v>
      </c>
      <c r="H149" s="52">
        <f t="shared" si="19"/>
        <v>13584.96</v>
      </c>
      <c r="I149" s="169">
        <v>9456</v>
      </c>
      <c r="J149" s="19">
        <v>4128.96</v>
      </c>
      <c r="K149" s="53"/>
      <c r="L149" s="30" t="s">
        <v>47</v>
      </c>
      <c r="M149" s="30" t="s">
        <v>47</v>
      </c>
      <c r="N149" s="30" t="s">
        <v>47</v>
      </c>
      <c r="O149" s="30" t="s">
        <v>47</v>
      </c>
      <c r="P149" s="30" t="s">
        <v>47</v>
      </c>
      <c r="Q149" s="30" t="s">
        <v>47</v>
      </c>
      <c r="R149" s="30" t="s">
        <v>47</v>
      </c>
      <c r="S149" s="30" t="s">
        <v>47</v>
      </c>
      <c r="T149" s="30" t="s">
        <v>47</v>
      </c>
      <c r="U149" s="30" t="s">
        <v>47</v>
      </c>
      <c r="V149" s="30" t="s">
        <v>47</v>
      </c>
      <c r="W149" s="91" t="s">
        <v>47</v>
      </c>
    </row>
    <row r="150" spans="1:25" x14ac:dyDescent="0.3">
      <c r="A150" s="101" t="s">
        <v>27</v>
      </c>
      <c r="B150" s="54"/>
      <c r="C150" s="54"/>
      <c r="D150" s="54"/>
      <c r="E150" s="55" t="s">
        <v>20</v>
      </c>
      <c r="F150" s="55">
        <v>1</v>
      </c>
      <c r="G150" s="27">
        <v>2500</v>
      </c>
      <c r="H150" s="52">
        <f t="shared" si="19"/>
        <v>2500</v>
      </c>
      <c r="I150" s="169"/>
      <c r="J150" s="56">
        <f>H150</f>
        <v>2500</v>
      </c>
      <c r="K150" s="57"/>
      <c r="L150" s="30" t="s">
        <v>47</v>
      </c>
      <c r="M150" s="30" t="s">
        <v>47</v>
      </c>
      <c r="N150" s="30" t="s">
        <v>47</v>
      </c>
      <c r="O150" s="30" t="s">
        <v>47</v>
      </c>
      <c r="P150" s="30" t="s">
        <v>47</v>
      </c>
      <c r="Q150" s="30" t="s">
        <v>47</v>
      </c>
      <c r="R150" s="30" t="s">
        <v>47</v>
      </c>
      <c r="S150" s="30" t="s">
        <v>47</v>
      </c>
      <c r="T150" s="30" t="s">
        <v>47</v>
      </c>
      <c r="U150" s="30" t="s">
        <v>47</v>
      </c>
      <c r="V150" s="30" t="s">
        <v>47</v>
      </c>
      <c r="W150" s="91" t="s">
        <v>47</v>
      </c>
    </row>
    <row r="151" spans="1:25" x14ac:dyDescent="0.3">
      <c r="A151" s="101" t="s">
        <v>28</v>
      </c>
      <c r="B151" s="54"/>
      <c r="C151" s="54"/>
      <c r="D151" s="54"/>
      <c r="E151" s="55" t="s">
        <v>20</v>
      </c>
      <c r="F151" s="55">
        <v>1</v>
      </c>
      <c r="G151" s="27">
        <v>3191.6</v>
      </c>
      <c r="H151" s="52">
        <f t="shared" si="19"/>
        <v>3191.6</v>
      </c>
      <c r="I151" s="169">
        <v>191.6</v>
      </c>
      <c r="J151" s="56">
        <v>3000</v>
      </c>
      <c r="K151" s="57"/>
      <c r="L151" s="30" t="s">
        <v>47</v>
      </c>
      <c r="M151" s="30" t="s">
        <v>47</v>
      </c>
      <c r="N151" s="30" t="s">
        <v>47</v>
      </c>
      <c r="O151" s="30" t="s">
        <v>47</v>
      </c>
      <c r="P151" s="30" t="s">
        <v>47</v>
      </c>
      <c r="Q151" s="30" t="s">
        <v>47</v>
      </c>
      <c r="R151" s="30" t="s">
        <v>47</v>
      </c>
      <c r="S151" s="30" t="s">
        <v>47</v>
      </c>
      <c r="T151" s="30" t="s">
        <v>47</v>
      </c>
      <c r="U151" s="30" t="s">
        <v>47</v>
      </c>
      <c r="V151" s="30" t="s">
        <v>47</v>
      </c>
      <c r="W151" s="91" t="s">
        <v>47</v>
      </c>
    </row>
    <row r="152" spans="1:25" x14ac:dyDescent="0.3">
      <c r="A152" s="101" t="s">
        <v>26</v>
      </c>
      <c r="B152" s="54"/>
      <c r="C152" s="54"/>
      <c r="D152" s="54"/>
      <c r="E152" s="55" t="s">
        <v>20</v>
      </c>
      <c r="F152" s="55">
        <v>1</v>
      </c>
      <c r="G152" s="27">
        <v>3000</v>
      </c>
      <c r="H152" s="52">
        <f t="shared" si="19"/>
        <v>3000</v>
      </c>
      <c r="I152" s="170"/>
      <c r="J152" s="56">
        <f>H152</f>
        <v>3000</v>
      </c>
      <c r="K152" s="57"/>
      <c r="L152" s="30" t="s">
        <v>47</v>
      </c>
      <c r="M152" s="30" t="s">
        <v>47</v>
      </c>
      <c r="N152" s="30" t="s">
        <v>47</v>
      </c>
      <c r="O152" s="30" t="s">
        <v>47</v>
      </c>
      <c r="P152" s="30" t="s">
        <v>47</v>
      </c>
      <c r="Q152" s="30" t="s">
        <v>47</v>
      </c>
      <c r="R152" s="30" t="s">
        <v>47</v>
      </c>
      <c r="S152" s="30" t="s">
        <v>47</v>
      </c>
      <c r="T152" s="30" t="s">
        <v>47</v>
      </c>
      <c r="U152" s="30" t="s">
        <v>47</v>
      </c>
      <c r="V152" s="30" t="s">
        <v>47</v>
      </c>
      <c r="W152" s="91" t="s">
        <v>47</v>
      </c>
    </row>
    <row r="153" spans="1:25" x14ac:dyDescent="0.3">
      <c r="A153" s="102" t="s">
        <v>30</v>
      </c>
      <c r="B153" s="58"/>
      <c r="C153" s="58"/>
      <c r="D153" s="58"/>
      <c r="E153" s="58"/>
      <c r="F153" s="58"/>
      <c r="G153" s="59"/>
      <c r="H153" s="60">
        <f>SUM(H144+H145+H147+H148+H149+H150+H151+H152)</f>
        <v>50016.56</v>
      </c>
      <c r="I153" s="60">
        <f>SUM(I144+I145+I147+I148+I149+I150+I151+I152)</f>
        <v>35447.599999999999</v>
      </c>
      <c r="J153" s="60">
        <f t="shared" ref="J153" si="20">SUM(J144+J145+J147+J148+J149+J150+J151+J152)</f>
        <v>14568.96</v>
      </c>
      <c r="K153" s="60">
        <f t="shared" ref="K153" si="21">SUM(K144+K145+K147+K148+K1208+K149+K150+K151+K152)</f>
        <v>0</v>
      </c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103"/>
    </row>
    <row r="154" spans="1:25" ht="24" customHeight="1" x14ac:dyDescent="0.3">
      <c r="A154" s="151"/>
      <c r="B154" s="152"/>
      <c r="C154" s="152"/>
      <c r="D154" s="152"/>
      <c r="E154" s="48"/>
      <c r="F154" s="48"/>
      <c r="G154" s="48"/>
      <c r="H154" s="75" t="s">
        <v>15</v>
      </c>
      <c r="I154" s="74" t="s">
        <v>4</v>
      </c>
      <c r="J154" s="74" t="s">
        <v>16</v>
      </c>
      <c r="K154" s="74" t="s">
        <v>19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88"/>
      <c r="X154" s="161"/>
      <c r="Y154" s="161"/>
    </row>
    <row r="155" spans="1:25" ht="20.25" customHeight="1" thickBot="1" x14ac:dyDescent="0.45">
      <c r="A155" s="179"/>
      <c r="B155" s="180"/>
      <c r="C155" s="180"/>
      <c r="D155" s="180"/>
      <c r="E155" s="180"/>
      <c r="F155" s="180"/>
      <c r="G155" s="177" t="s">
        <v>36</v>
      </c>
      <c r="H155" s="178">
        <f>SUM(H153+H140+H43)</f>
        <v>158000</v>
      </c>
      <c r="I155" s="178">
        <f>SUM(I153+I140+I43)</f>
        <v>120000</v>
      </c>
      <c r="J155" s="178">
        <f>SUM(J153+J140+J43)</f>
        <v>25000</v>
      </c>
      <c r="K155" s="178">
        <f>SUM(K153+K140+K43)</f>
        <v>13000</v>
      </c>
      <c r="L155" s="174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6"/>
      <c r="X155" s="161"/>
      <c r="Y155" s="161"/>
    </row>
  </sheetData>
  <mergeCells count="51">
    <mergeCell ref="B11:B13"/>
    <mergeCell ref="A142:W142"/>
    <mergeCell ref="A143:W143"/>
    <mergeCell ref="A146:W146"/>
    <mergeCell ref="A4:W4"/>
    <mergeCell ref="A7:A15"/>
    <mergeCell ref="A16:G16"/>
    <mergeCell ref="A19:A25"/>
    <mergeCell ref="A5:W5"/>
    <mergeCell ref="A6:W6"/>
    <mergeCell ref="A17:W17"/>
    <mergeCell ref="A18:W18"/>
    <mergeCell ref="A45:W45"/>
    <mergeCell ref="A46:W46"/>
    <mergeCell ref="A141:K141"/>
    <mergeCell ref="A144:A145"/>
    <mergeCell ref="A51:A83"/>
    <mergeCell ref="A1:W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W2"/>
    <mergeCell ref="C2:C3"/>
    <mergeCell ref="A27:J27"/>
    <mergeCell ref="A36:W36"/>
    <mergeCell ref="A37:W37"/>
    <mergeCell ref="A116:A119"/>
    <mergeCell ref="A106:G106"/>
    <mergeCell ref="A108:A112"/>
    <mergeCell ref="A139:B139"/>
    <mergeCell ref="A122:A138"/>
    <mergeCell ref="A115:W115"/>
    <mergeCell ref="A121:W121"/>
    <mergeCell ref="A87:A105"/>
    <mergeCell ref="A85:W85"/>
    <mergeCell ref="A86:W86"/>
    <mergeCell ref="A107:W107"/>
    <mergeCell ref="A114:W114"/>
    <mergeCell ref="B19:B23"/>
    <mergeCell ref="A44:K44"/>
    <mergeCell ref="A50:K50"/>
    <mergeCell ref="A47:A48"/>
    <mergeCell ref="A49:G49"/>
    <mergeCell ref="A28:K28"/>
    <mergeCell ref="A29:A34"/>
  </mergeCells>
  <pageMargins left="0.70866141732283472" right="0.70866141732283472" top="0.39370078740157483" bottom="0.39370078740157483" header="0.31496062992125984" footer="0.31496062992125984"/>
  <pageSetup paperSize="9" scale="38" fitToHeight="0" orientation="landscape" r:id="rId1"/>
  <rowBreaks count="2" manualBreakCount="2">
    <brk id="69" max="20" man="1"/>
    <brk id="13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8"/>
  <sheetViews>
    <sheetView workbookViewId="0">
      <selection activeCell="K8" sqref="K8"/>
    </sheetView>
  </sheetViews>
  <sheetFormatPr baseColWidth="10" defaultRowHeight="14.4" x14ac:dyDescent="0.3"/>
  <cols>
    <col min="3" max="3" width="13" bestFit="1" customWidth="1"/>
    <col min="4" max="4" width="12" bestFit="1" customWidth="1"/>
    <col min="7" max="7" width="12.33203125" bestFit="1" customWidth="1"/>
  </cols>
  <sheetData>
    <row r="3" spans="3:11" x14ac:dyDescent="0.3">
      <c r="C3" s="164">
        <v>120000</v>
      </c>
      <c r="D3" s="164">
        <v>100</v>
      </c>
      <c r="J3" t="s">
        <v>134</v>
      </c>
      <c r="K3">
        <v>140</v>
      </c>
    </row>
    <row r="4" spans="3:11" x14ac:dyDescent="0.3">
      <c r="C4" s="164">
        <v>45000</v>
      </c>
      <c r="D4" s="164"/>
      <c r="E4" s="161">
        <f>(C4*D3)/C3</f>
        <v>37.5</v>
      </c>
      <c r="J4" t="s">
        <v>135</v>
      </c>
      <c r="K4">
        <v>72</v>
      </c>
    </row>
    <row r="5" spans="3:11" ht="15" thickBot="1" x14ac:dyDescent="0.35">
      <c r="J5" t="s">
        <v>136</v>
      </c>
      <c r="K5">
        <v>12.5</v>
      </c>
    </row>
    <row r="6" spans="3:11" ht="15" thickBot="1" x14ac:dyDescent="0.35">
      <c r="C6" s="165">
        <v>120000</v>
      </c>
      <c r="D6" s="166">
        <v>25000</v>
      </c>
      <c r="E6" s="166">
        <v>13000</v>
      </c>
      <c r="F6" s="167">
        <v>0</v>
      </c>
      <c r="G6" s="168">
        <f>C6+D6+E6+F6</f>
        <v>158000</v>
      </c>
      <c r="J6" t="s">
        <v>137</v>
      </c>
      <c r="K6">
        <v>4</v>
      </c>
    </row>
    <row r="7" spans="3:11" x14ac:dyDescent="0.3">
      <c r="J7" t="s">
        <v>138</v>
      </c>
      <c r="K7">
        <v>100</v>
      </c>
    </row>
    <row r="8" spans="3:11" x14ac:dyDescent="0.3">
      <c r="K8">
        <f>SUM(K3:K7)</f>
        <v>328.5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financiera</vt:lpstr>
      <vt:lpstr>Hoja1</vt:lpstr>
      <vt:lpstr>'Matriz financiera'!Área_de_impresión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IEDECA</dc:creator>
  <cp:lastModifiedBy>Angel Peñafiel</cp:lastModifiedBy>
  <cp:lastPrinted>2018-01-22T22:28:08Z</cp:lastPrinted>
  <dcterms:created xsi:type="dcterms:W3CDTF">2012-12-27T03:13:36Z</dcterms:created>
  <dcterms:modified xsi:type="dcterms:W3CDTF">2020-11-27T04:20:52Z</dcterms:modified>
</cp:coreProperties>
</file>